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6\1307_FØL_MAMY_Økologisk husdyrbrug som klimavirkemiddel\01_Arbejdsmappe\Kommunikation\Kommuniktion og presse_rapport jan 2026\"/>
    </mc:Choice>
  </mc:AlternateContent>
  <xr:revisionPtr revIDLastSave="0" documentId="8_{5994C49D-3382-4624-B7F0-AE17D3499FF7}" xr6:coauthVersionLast="47" xr6:coauthVersionMax="47" xr10:uidLastSave="{00000000-0000-0000-0000-000000000000}"/>
  <bookViews>
    <workbookView xWindow="-120" yWindow="-120" windowWidth="29040" windowHeight="15720" xr2:uid="{70CC2429-B68B-43F9-8C25-69FBC969F795}"/>
  </bookViews>
  <sheets>
    <sheet name="Results of calculations" sheetId="12" r:id="rId1"/>
    <sheet name="Climate 1 Dairy - conventional" sheetId="3" r:id="rId2"/>
    <sheet name="Scenario 0 (covent ~organic)" sheetId="4" r:id="rId3"/>
    <sheet name="Basis farm for scenario calcula" sheetId="10" r:id="rId4"/>
    <sheet name="Scenario 1 (number of animals)" sheetId="11" r:id="rId5"/>
    <sheet name="Scenario 2 (animal pressure (2)" sheetId="13" r:id="rId6"/>
    <sheet name="Scenario 2b (animal pressure)" sheetId="6" r:id="rId7"/>
    <sheet name="Scenario 3 (pasture)" sheetId="7" r:id="rId8"/>
    <sheet name="Scenario 4a and 4b (feed level)" sheetId="8" r:id="rId9"/>
    <sheet name="Scenario 5 (feed import)" sheetId="9" r:id="rId10"/>
    <sheet name="Calculation kg N" sheetId="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1" i="8" l="1"/>
  <c r="T180" i="8"/>
  <c r="T179" i="8"/>
  <c r="T178" i="8"/>
  <c r="R152" i="8"/>
  <c r="R153" i="8"/>
  <c r="R154" i="8"/>
  <c r="C5" i="12"/>
  <c r="F5" i="12"/>
  <c r="N5" i="12"/>
  <c r="O5" i="12"/>
  <c r="H5" i="12"/>
  <c r="I5" i="12"/>
  <c r="J5" i="12"/>
  <c r="K5" i="12"/>
  <c r="L5" i="12"/>
  <c r="M5" i="12"/>
  <c r="D5" i="12"/>
  <c r="E5" i="12"/>
  <c r="G5" i="12"/>
  <c r="B5" i="12"/>
  <c r="R155" i="8"/>
  <c r="R583" i="3"/>
  <c r="Q582" i="3"/>
  <c r="K573" i="10"/>
  <c r="J582" i="11"/>
  <c r="I582" i="11"/>
  <c r="F582" i="11"/>
  <c r="G582" i="11" s="1"/>
  <c r="I581" i="11"/>
  <c r="J581" i="11" s="1"/>
  <c r="F581" i="11"/>
  <c r="G581" i="11" s="1"/>
  <c r="J580" i="11"/>
  <c r="I580" i="11"/>
  <c r="G580" i="11"/>
  <c r="F580" i="11"/>
  <c r="I579" i="11"/>
  <c r="J579" i="11" s="1"/>
  <c r="F579" i="11"/>
  <c r="G579" i="11" s="1"/>
  <c r="J578" i="11"/>
  <c r="I578" i="11"/>
  <c r="G578" i="11"/>
  <c r="F578" i="11"/>
  <c r="J577" i="11"/>
  <c r="G577" i="11"/>
  <c r="I576" i="11"/>
  <c r="I585" i="11" s="1"/>
  <c r="G576" i="11"/>
  <c r="F576" i="11"/>
  <c r="J575" i="11"/>
  <c r="G575" i="11"/>
  <c r="I574" i="11"/>
  <c r="J574" i="11" s="1"/>
  <c r="F574" i="11"/>
  <c r="F585" i="11" s="1"/>
  <c r="M571" i="11"/>
  <c r="K571" i="11"/>
  <c r="I582" i="13"/>
  <c r="J582" i="13" s="1"/>
  <c r="F582" i="13"/>
  <c r="G582" i="13" s="1"/>
  <c r="J581" i="13"/>
  <c r="I581" i="13"/>
  <c r="F581" i="13"/>
  <c r="G581" i="13" s="1"/>
  <c r="I580" i="13"/>
  <c r="J580" i="13" s="1"/>
  <c r="G580" i="13"/>
  <c r="F580" i="13"/>
  <c r="J579" i="13"/>
  <c r="I579" i="13"/>
  <c r="F579" i="13"/>
  <c r="S579" i="13" s="1"/>
  <c r="I578" i="13"/>
  <c r="J578" i="13" s="1"/>
  <c r="G578" i="13"/>
  <c r="F578" i="13"/>
  <c r="J577" i="13"/>
  <c r="G577" i="13"/>
  <c r="I576" i="13"/>
  <c r="I585" i="13" s="1"/>
  <c r="F576" i="13"/>
  <c r="G576" i="13" s="1"/>
  <c r="J575" i="13"/>
  <c r="G575" i="13"/>
  <c r="J574" i="13"/>
  <c r="I574" i="13"/>
  <c r="F574" i="13"/>
  <c r="G574" i="13" s="1"/>
  <c r="M571" i="13"/>
  <c r="K571" i="13"/>
  <c r="I582" i="6"/>
  <c r="J582" i="6" s="1"/>
  <c r="F582" i="6"/>
  <c r="G582" i="6" s="1"/>
  <c r="J581" i="6"/>
  <c r="I581" i="6"/>
  <c r="F581" i="6"/>
  <c r="S581" i="6" s="1"/>
  <c r="I580" i="6"/>
  <c r="J580" i="6" s="1"/>
  <c r="G580" i="6"/>
  <c r="F580" i="6"/>
  <c r="J579" i="6"/>
  <c r="I579" i="6"/>
  <c r="F579" i="6"/>
  <c r="G579" i="6" s="1"/>
  <c r="I578" i="6"/>
  <c r="J578" i="6" s="1"/>
  <c r="G578" i="6"/>
  <c r="F578" i="6"/>
  <c r="J577" i="6"/>
  <c r="G577" i="6"/>
  <c r="I576" i="6"/>
  <c r="I585" i="6" s="1"/>
  <c r="F576" i="6"/>
  <c r="G576" i="6" s="1"/>
  <c r="J575" i="6"/>
  <c r="G575" i="6"/>
  <c r="J574" i="6"/>
  <c r="I574" i="6"/>
  <c r="F574" i="6"/>
  <c r="S574" i="6" s="1"/>
  <c r="M571" i="6"/>
  <c r="K571" i="6"/>
  <c r="I582" i="7"/>
  <c r="J582" i="7" s="1"/>
  <c r="F582" i="7"/>
  <c r="G582" i="7" s="1"/>
  <c r="I581" i="7"/>
  <c r="J581" i="7" s="1"/>
  <c r="F581" i="7"/>
  <c r="S581" i="7" s="1"/>
  <c r="I580" i="7"/>
  <c r="J580" i="7" s="1"/>
  <c r="F580" i="7"/>
  <c r="G580" i="7" s="1"/>
  <c r="I579" i="7"/>
  <c r="J579" i="7" s="1"/>
  <c r="F579" i="7"/>
  <c r="G579" i="7" s="1"/>
  <c r="I578" i="7"/>
  <c r="J578" i="7" s="1"/>
  <c r="F578" i="7"/>
  <c r="S578" i="7" s="1"/>
  <c r="J577" i="7"/>
  <c r="G577" i="7"/>
  <c r="I576" i="7"/>
  <c r="F576" i="7"/>
  <c r="G576" i="7" s="1"/>
  <c r="J575" i="7"/>
  <c r="G575" i="7"/>
  <c r="I574" i="7"/>
  <c r="J574" i="7" s="1"/>
  <c r="F574" i="7"/>
  <c r="S574" i="7" s="1"/>
  <c r="M571" i="7"/>
  <c r="K571" i="7"/>
  <c r="I582" i="8"/>
  <c r="J582" i="8" s="1"/>
  <c r="F582" i="8"/>
  <c r="G582" i="8" s="1"/>
  <c r="I581" i="8"/>
  <c r="J581" i="8" s="1"/>
  <c r="F581" i="8"/>
  <c r="G581" i="8" s="1"/>
  <c r="I580" i="8"/>
  <c r="J580" i="8" s="1"/>
  <c r="F580" i="8"/>
  <c r="G580" i="8" s="1"/>
  <c r="I579" i="8"/>
  <c r="J579" i="8" s="1"/>
  <c r="F579" i="8"/>
  <c r="G579" i="8" s="1"/>
  <c r="J578" i="8"/>
  <c r="I578" i="8"/>
  <c r="F578" i="8"/>
  <c r="G578" i="8" s="1"/>
  <c r="J577" i="8"/>
  <c r="G577" i="8"/>
  <c r="I576" i="8"/>
  <c r="F576" i="8"/>
  <c r="S576" i="8" s="1"/>
  <c r="J575" i="8"/>
  <c r="G575" i="8"/>
  <c r="I574" i="8"/>
  <c r="J574" i="8" s="1"/>
  <c r="F574" i="8"/>
  <c r="G574" i="8" s="1"/>
  <c r="M571" i="8"/>
  <c r="K571" i="8"/>
  <c r="S574" i="13"/>
  <c r="J583" i="9"/>
  <c r="I583" i="9"/>
  <c r="F583" i="9"/>
  <c r="G583" i="9" s="1"/>
  <c r="J582" i="9"/>
  <c r="I582" i="9"/>
  <c r="F582" i="9"/>
  <c r="G582" i="9" s="1"/>
  <c r="J581" i="9"/>
  <c r="I581" i="9"/>
  <c r="F581" i="9"/>
  <c r="G581" i="9" s="1"/>
  <c r="J580" i="9"/>
  <c r="I580" i="9"/>
  <c r="F580" i="9"/>
  <c r="G580" i="9" s="1"/>
  <c r="J579" i="9"/>
  <c r="I579" i="9"/>
  <c r="F579" i="9"/>
  <c r="G579" i="9" s="1"/>
  <c r="J578" i="9"/>
  <c r="G578" i="9"/>
  <c r="I577" i="9"/>
  <c r="I586" i="9" s="1"/>
  <c r="G577" i="9"/>
  <c r="F577" i="9"/>
  <c r="J576" i="9"/>
  <c r="G576" i="9"/>
  <c r="J575" i="9"/>
  <c r="I575" i="9"/>
  <c r="F575" i="9"/>
  <c r="F586" i="9" s="1"/>
  <c r="M572" i="9"/>
  <c r="K572" i="9"/>
  <c r="S582" i="9"/>
  <c r="E30" i="12"/>
  <c r="O585" i="13"/>
  <c r="S583" i="13"/>
  <c r="O583" i="13"/>
  <c r="P582" i="13"/>
  <c r="P581" i="13"/>
  <c r="S580" i="13"/>
  <c r="P580" i="13"/>
  <c r="P579" i="13"/>
  <c r="P578" i="13"/>
  <c r="S577" i="13"/>
  <c r="P577" i="13"/>
  <c r="S576" i="13"/>
  <c r="P576" i="13"/>
  <c r="S575" i="13"/>
  <c r="P575" i="13"/>
  <c r="P574" i="13"/>
  <c r="K35" i="13"/>
  <c r="K33" i="13"/>
  <c r="K29" i="13"/>
  <c r="K35" i="7"/>
  <c r="K33" i="7"/>
  <c r="C30" i="12"/>
  <c r="D30" i="12"/>
  <c r="B30" i="12"/>
  <c r="M29" i="11"/>
  <c r="K26" i="4"/>
  <c r="O586" i="9"/>
  <c r="O584" i="9"/>
  <c r="S584" i="9" s="1"/>
  <c r="P583" i="9"/>
  <c r="P582" i="9"/>
  <c r="P581" i="9"/>
  <c r="S581" i="9"/>
  <c r="P580" i="9"/>
  <c r="P579" i="9"/>
  <c r="S578" i="9"/>
  <c r="P578" i="9"/>
  <c r="P577" i="9"/>
  <c r="S576" i="9"/>
  <c r="P576" i="9"/>
  <c r="P575" i="9"/>
  <c r="K36" i="9"/>
  <c r="K34" i="9"/>
  <c r="K30" i="9" s="1"/>
  <c r="O585" i="8"/>
  <c r="O583" i="8"/>
  <c r="S583" i="8" s="1"/>
  <c r="P582" i="8"/>
  <c r="P581" i="8"/>
  <c r="S580" i="8"/>
  <c r="P580" i="8"/>
  <c r="P579" i="8"/>
  <c r="S578" i="8"/>
  <c r="P578" i="8"/>
  <c r="S577" i="8"/>
  <c r="P577" i="8"/>
  <c r="P576" i="8"/>
  <c r="S575" i="8"/>
  <c r="P575" i="8"/>
  <c r="P574" i="8"/>
  <c r="K35" i="8"/>
  <c r="K33" i="8"/>
  <c r="O585" i="7"/>
  <c r="O583" i="7"/>
  <c r="S583" i="7" s="1"/>
  <c r="S582" i="7"/>
  <c r="P582" i="7"/>
  <c r="P581" i="7"/>
  <c r="P580" i="7"/>
  <c r="P579" i="7"/>
  <c r="P578" i="7"/>
  <c r="S577" i="7"/>
  <c r="P577" i="7"/>
  <c r="P576" i="7"/>
  <c r="S575" i="7"/>
  <c r="P575" i="7"/>
  <c r="P574" i="7"/>
  <c r="O585" i="6"/>
  <c r="O583" i="6"/>
  <c r="S583" i="6" s="1"/>
  <c r="S582" i="6"/>
  <c r="P582" i="6"/>
  <c r="P581" i="6"/>
  <c r="P580" i="6"/>
  <c r="P579" i="6"/>
  <c r="P578" i="6"/>
  <c r="S577" i="6"/>
  <c r="P577" i="6"/>
  <c r="P576" i="6"/>
  <c r="S575" i="6"/>
  <c r="P575" i="6"/>
  <c r="P574" i="6"/>
  <c r="K35" i="6"/>
  <c r="K33" i="6"/>
  <c r="K29" i="6" s="1"/>
  <c r="O585" i="11"/>
  <c r="O583" i="11"/>
  <c r="S583" i="11" s="1"/>
  <c r="P582" i="11"/>
  <c r="P581" i="11"/>
  <c r="S581" i="11"/>
  <c r="P580" i="11"/>
  <c r="S580" i="11"/>
  <c r="P579" i="11"/>
  <c r="P578" i="11"/>
  <c r="S577" i="11"/>
  <c r="P577" i="11"/>
  <c r="P576" i="11"/>
  <c r="S576" i="11"/>
  <c r="S575" i="11"/>
  <c r="P575" i="11"/>
  <c r="P574" i="11"/>
  <c r="K35" i="11"/>
  <c r="K33" i="11"/>
  <c r="K31" i="10"/>
  <c r="R577" i="10"/>
  <c r="R578" i="10"/>
  <c r="R579" i="10"/>
  <c r="R580" i="10"/>
  <c r="R581" i="10"/>
  <c r="R582" i="10"/>
  <c r="R583" i="10"/>
  <c r="R584" i="10"/>
  <c r="R585" i="10"/>
  <c r="R576" i="10"/>
  <c r="N587" i="10"/>
  <c r="N585" i="10"/>
  <c r="O584" i="10"/>
  <c r="O583" i="10"/>
  <c r="O582" i="10"/>
  <c r="O581" i="10"/>
  <c r="O580" i="10"/>
  <c r="O579" i="10"/>
  <c r="O578" i="10"/>
  <c r="O577" i="10"/>
  <c r="O576" i="10"/>
  <c r="I584" i="10"/>
  <c r="J584" i="10" s="1"/>
  <c r="G584" i="10"/>
  <c r="F584" i="10"/>
  <c r="J583" i="10"/>
  <c r="I583" i="10"/>
  <c r="F583" i="10"/>
  <c r="G583" i="10" s="1"/>
  <c r="I582" i="10"/>
  <c r="J582" i="10" s="1"/>
  <c r="G582" i="10"/>
  <c r="F582" i="10"/>
  <c r="J581" i="10"/>
  <c r="I581" i="10"/>
  <c r="F581" i="10"/>
  <c r="G581" i="10" s="1"/>
  <c r="I580" i="10"/>
  <c r="J580" i="10" s="1"/>
  <c r="G580" i="10"/>
  <c r="F580" i="10"/>
  <c r="J579" i="10"/>
  <c r="G579" i="10"/>
  <c r="I578" i="10"/>
  <c r="J578" i="10" s="1"/>
  <c r="F578" i="10"/>
  <c r="G578" i="10" s="1"/>
  <c r="J577" i="10"/>
  <c r="G577" i="10"/>
  <c r="J576" i="10"/>
  <c r="F576" i="10"/>
  <c r="G576" i="10" s="1"/>
  <c r="K37" i="10"/>
  <c r="K35" i="10"/>
  <c r="J572" i="4"/>
  <c r="J574" i="4"/>
  <c r="M572" i="4"/>
  <c r="M573" i="4"/>
  <c r="M574" i="4"/>
  <c r="M575" i="4"/>
  <c r="M576" i="4"/>
  <c r="M577" i="4"/>
  <c r="M578" i="4"/>
  <c r="M579" i="4"/>
  <c r="M571" i="4"/>
  <c r="J30" i="4"/>
  <c r="K30" i="3"/>
  <c r="K15" i="5"/>
  <c r="K14" i="5"/>
  <c r="K12" i="5"/>
  <c r="M10" i="5"/>
  <c r="L10" i="5"/>
  <c r="K10" i="5"/>
  <c r="M9" i="5"/>
  <c r="L9" i="5"/>
  <c r="K9" i="5"/>
  <c r="M8" i="5"/>
  <c r="L8" i="5"/>
  <c r="K8" i="5"/>
  <c r="M7" i="5"/>
  <c r="L7" i="5"/>
  <c r="K7" i="5"/>
  <c r="J7" i="5"/>
  <c r="J8" i="5"/>
  <c r="J9" i="5"/>
  <c r="J10" i="5"/>
  <c r="I7" i="5"/>
  <c r="I8" i="5"/>
  <c r="I9" i="5"/>
  <c r="I10" i="5"/>
  <c r="H7" i="5"/>
  <c r="H8" i="5"/>
  <c r="H9" i="5"/>
  <c r="H10" i="5"/>
  <c r="M6" i="5"/>
  <c r="L6" i="5"/>
  <c r="K6" i="5"/>
  <c r="J6" i="5"/>
  <c r="I6" i="5"/>
  <c r="H6" i="5"/>
  <c r="M5" i="5"/>
  <c r="L5" i="5"/>
  <c r="K5" i="5"/>
  <c r="J5" i="5"/>
  <c r="I5" i="5"/>
  <c r="H5" i="5"/>
  <c r="L582" i="4"/>
  <c r="I579" i="4"/>
  <c r="J579" i="4" s="1"/>
  <c r="F579" i="4"/>
  <c r="G579" i="4" s="1"/>
  <c r="I578" i="4"/>
  <c r="J578" i="4" s="1"/>
  <c r="F578" i="4"/>
  <c r="G578" i="4" s="1"/>
  <c r="I577" i="4"/>
  <c r="J577" i="4" s="1"/>
  <c r="F577" i="4"/>
  <c r="G577" i="4" s="1"/>
  <c r="I576" i="4"/>
  <c r="J576" i="4" s="1"/>
  <c r="F576" i="4"/>
  <c r="G576" i="4" s="1"/>
  <c r="I575" i="4"/>
  <c r="J575" i="4" s="1"/>
  <c r="F575" i="4"/>
  <c r="G575" i="4" s="1"/>
  <c r="G574" i="4"/>
  <c r="I573" i="4"/>
  <c r="J573" i="4" s="1"/>
  <c r="F573" i="4"/>
  <c r="G573" i="4" s="1"/>
  <c r="G572" i="4"/>
  <c r="I571" i="4"/>
  <c r="J571" i="4" s="1"/>
  <c r="F571" i="4"/>
  <c r="F582" i="4" s="1"/>
  <c r="J32" i="4"/>
  <c r="I578" i="3"/>
  <c r="J578" i="3" s="1"/>
  <c r="I575" i="3"/>
  <c r="J575" i="3" s="1"/>
  <c r="K32" i="3"/>
  <c r="J572" i="3"/>
  <c r="J573" i="3"/>
  <c r="J574" i="3"/>
  <c r="J576" i="3"/>
  <c r="J579" i="3"/>
  <c r="I579" i="3"/>
  <c r="I577" i="3"/>
  <c r="J577" i="3" s="1"/>
  <c r="I576" i="3"/>
  <c r="I573" i="3"/>
  <c r="I571" i="3"/>
  <c r="J571" i="3" s="1"/>
  <c r="K29" i="8" l="1"/>
  <c r="G576" i="8"/>
  <c r="I585" i="8"/>
  <c r="S582" i="8"/>
  <c r="G571" i="4"/>
  <c r="S576" i="7"/>
  <c r="I585" i="7"/>
  <c r="S580" i="7"/>
  <c r="S574" i="11"/>
  <c r="J576" i="11"/>
  <c r="G574" i="11"/>
  <c r="F585" i="13"/>
  <c r="J576" i="13"/>
  <c r="G579" i="13"/>
  <c r="F585" i="6"/>
  <c r="G574" i="6"/>
  <c r="J576" i="6"/>
  <c r="G581" i="6"/>
  <c r="F585" i="7"/>
  <c r="S579" i="7"/>
  <c r="G574" i="7"/>
  <c r="J576" i="7"/>
  <c r="G581" i="7"/>
  <c r="G578" i="7"/>
  <c r="S579" i="8"/>
  <c r="S574" i="8"/>
  <c r="F585" i="8"/>
  <c r="J576" i="8"/>
  <c r="S581" i="13"/>
  <c r="G575" i="9"/>
  <c r="J577" i="9"/>
  <c r="S578" i="6"/>
  <c r="S580" i="6"/>
  <c r="S582" i="13"/>
  <c r="S578" i="13"/>
  <c r="S583" i="9"/>
  <c r="S575" i="9"/>
  <c r="S577" i="9"/>
  <c r="S579" i="9"/>
  <c r="S580" i="9"/>
  <c r="S581" i="8"/>
  <c r="S576" i="6"/>
  <c r="S579" i="6"/>
  <c r="S579" i="11"/>
  <c r="K29" i="11"/>
  <c r="S578" i="11"/>
  <c r="S582" i="11"/>
  <c r="I587" i="10"/>
  <c r="F587" i="10"/>
  <c r="I582" i="4"/>
  <c r="I582" i="3"/>
  <c r="G572" i="3"/>
  <c r="G574" i="3"/>
  <c r="G575" i="3"/>
  <c r="G578" i="3"/>
  <c r="G579" i="3"/>
  <c r="F579" i="3"/>
  <c r="F578" i="3"/>
  <c r="F577" i="3"/>
  <c r="G577" i="3" s="1"/>
  <c r="F576" i="3"/>
  <c r="G576" i="3" s="1"/>
  <c r="F575" i="3"/>
  <c r="F573" i="3"/>
  <c r="F571" i="3"/>
  <c r="G571" i="3" s="1"/>
  <c r="F582" i="3" l="1"/>
  <c r="G57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tc={E5E34996-3AD2-45C0-8A32-4ACF2E74BAE0}</author>
    <author>tc={FB8E0128-4627-4212-AF14-AF33449F0A42}</author>
    <author>tc={AD94E14A-B333-486B-B364-F67239148389}</author>
  </authors>
  <commentList>
    <comment ref="L3" authorId="0" shapeId="0" xr:uid="{E5E34996-3AD2-45C0-8A32-4ACF2E74BAE0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Minerals = 100 % import</t>
      </text>
    </comment>
    <comment ref="C21" authorId="1" shapeId="0" xr:uid="{FB8E0128-4627-4212-AF14-AF33449F0A42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Tidligere 375 - det har ikke været muligt at genskabe de 375</t>
      </text>
    </comment>
    <comment ref="C23" authorId="2" shapeId="0" xr:uid="{AD94E14A-B333-486B-B364-F67239148389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Tidligere 360 - det har ikke været muligt at genskabe 360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tc={D6853AF0-F60D-43C8-9350-DC8DEA513F21}</author>
    <author>tc={54F873D4-F8A1-4CE8-AC64-F58C342E637B}</author>
    <author>tc={F7E77676-F7F3-4F31-94D6-781B853DC0AE}</author>
    <author>tc={7E3C5BE2-43BA-42B5-914E-0693EF7D1FAA}</author>
    <author>tc={AE2FEA9F-0640-4234-B161-05FD4A61B399}</author>
  </authors>
  <commentList>
    <comment ref="AI19" authorId="0" shapeId="0" xr:uid="{D6853AF0-F60D-43C8-9350-DC8DEA513F21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Beregnet ud fra antal dyr på dybstrøelse:
280 ton /256 dyr = 1,06 t/dyr x 268 dyr = 293</t>
      </text>
    </comment>
    <comment ref="AI29" authorId="1" shapeId="0" xr:uid="{54F873D4-F8A1-4CE8-AC64-F58C342E637B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Beregnet ud fra 268 årskøer</t>
      </text>
    </comment>
    <comment ref="K34" authorId="2" shapeId="0" xr:uid="{F7E77676-F7F3-4F31-94D6-781B853DC0AE}">
      <text>
        <t xml:space="preserve">[Trådet kommentar]
Din version af Excel lader dig læse denne trådede kommentar. Eventuelle ændringer vil dog blive fjernet, hvis filen åbnes i en nyere version af Excel. Få mere at vide: https://go.microsoft.com/fwlink/?linkid=870924
Kommentar:
    Korrekt metode? 
Normtal 2024/2025: 33,2 ton gylle pr ko x 4,5 kg x 12 køer (ekstra)
Sengestald opdræt: 6,44 ton gylle x 7,01 kg N x 5 kvier 
= i alt 1792,8+225,72 kg N ekstra = 2018,52
</t>
      </text>
    </comment>
    <comment ref="K36" authorId="3" shapeId="0" xr:uid="{7E3C5BE2-43BA-42B5-914E-0693EF7D1FAA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Beregning af kg N ved ekstra dyr:
Dybstrøelse (kalve): 0,937 t gødning x 14,1 kg N x 8 ekstra kalve
I alt - 105,69 kg N ekstra</t>
      </text>
    </comment>
    <comment ref="K58" authorId="4" shapeId="0" xr:uid="{AE2FEA9F-0640-4234-B161-05FD4A61B399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I have changed the distribution so that we do not get any peat soils affecting the results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tc={CE6708FB-FFE3-49D5-BC46-B5B86FDB7E38}</author>
    <author>tc={65901CFD-7A14-44A7-9706-EEE3653A4634}</author>
    <author>tc={6CF96516-8F80-48FB-AF27-483E9F56724E}</author>
    <author>tc={F3DA5E41-0EE9-45E0-BD35-14E8D9D9F805}</author>
    <author>tc={D69EACB7-BD3E-45D5-8F42-59F08651FB5C}</author>
    <author>tc={8200FEE5-93C7-4890-A9C5-F512010240F2}</author>
  </authors>
  <commentList>
    <comment ref="U12" authorId="0" shapeId="0" xr:uid="{CE6708FB-FFE3-49D5-BC46-B5B86FDB7E38}">
      <text>
        <t xml:space="preserve">[Trådet kommentar]
Din version af Excel lader dig læse denne trådede kommentar. Eventuelle ændringer vil dog blive fjernet, hvis filen åbnes i en nyere version af Excel. Få mere at vide: https://go.microsoft.com/fwlink/?linkid=870924
Kommentar:
    2024, large breed, Table 6, page 7: rapport_maelkeproduktion_2024.pdf </t>
      </text>
    </comment>
    <comment ref="AC15" authorId="1" shapeId="0" xr:uid="{65901CFD-7A14-44A7-9706-EEE3653A4634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Beregnet ud fra antal dyr på dybstrøelse:
280 ton /217 dyr = 1,29 t/dyr x 225 dyr = 290</t>
      </text>
    </comment>
    <comment ref="AC25" authorId="2" shapeId="0" xr:uid="{6CF96516-8F80-48FB-AF27-483E9F56724E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Beregnet ud fra 268 årskøer</t>
      </text>
    </comment>
    <comment ref="K30" authorId="3" shapeId="0" xr:uid="{F3DA5E41-0EE9-45E0-BD35-14E8D9D9F805}">
      <text>
        <t xml:space="preserve">[Trådet kommentar]
Din version af Excel lader dig læse denne trådede kommentar. Eventuelle ændringer vil dog blive fjernet, hvis filen åbnes i en nyere version af Excel. Få mere at vide: https://go.microsoft.com/fwlink/?linkid=870924
Kommentar:
    Korrekt metode? 
Normtal 2024/2025: 33,2 ton gylle pr ko x 4,5 kg x 12 køer (ekstra)
Sengestald opdræt: 6,44 ton gylle x 7,01 kg N x 5 kvier 
= i alt 1792,8+225,72 kg N ekstra = 2018,52
</t>
      </text>
    </comment>
    <comment ref="K32" authorId="4" shapeId="0" xr:uid="{D69EACB7-BD3E-45D5-8F42-59F08651FB5C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Beregning af kg N ved ekstra dyr:
Dybstrøelse (kalve): 0,937 t gødning x 14,1 kg N x 8 ekstra kalve
I alt - 105,69 kg N ekstra</t>
      </text>
    </comment>
    <comment ref="K54" authorId="5" shapeId="0" xr:uid="{8200FEE5-93C7-4890-A9C5-F512010240F2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I have changed the distribution so that we do not get any peat soils affecting the results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tc={CD1E8846-CB50-4885-875C-9F3D7CB43B46}</author>
    <author>tc={C0A0065D-F44F-45C9-9D23-5B8F0D479C98}</author>
    <author>tc={1B585259-845A-4812-931A-1CF5A90B2AFB}</author>
    <author>tc={CDF3CD0E-300E-4CE4-BF48-4707E9A4E12F}</author>
    <author>tc={FF30B6B5-DC71-42D1-890F-A17B29BF2466}</author>
    <author>tc={F85A4CE2-F8FA-4775-AB2D-75E0D20BC529}</author>
    <author>tc={DBFC8F25-66A6-4697-BD7C-4BACD0C2C88D}</author>
    <author>tc={E28972BA-022D-47A7-970A-D86F3F373397}</author>
    <author>tc={C06D2B48-607E-4763-8158-DE0CC8A2A7C1}</author>
    <author>tc={5EE12FE4-AD4F-4079-8FBD-1A089A11F4BD}</author>
    <author>tc={C8FC85E4-863B-4D4E-B22D-DCF4B97C118A}</author>
    <author>tc={689D4F97-FFCB-4794-ABE0-93757205E342}</author>
    <author>tc={827B9D3C-A20C-4410-9B24-B8B40F7412A4}</author>
  </authors>
  <commentList>
    <comment ref="T12" authorId="0" shapeId="0" xr:uid="{CD1E8846-CB50-4885-875C-9F3D7CB43B46}">
      <text>
        <t xml:space="preserve">[Trådet kommentar]
Din version af Excel lader dig læse denne trådede kommentar. Eventuelle ændringer vil dog blive fjernet, hvis filen åbnes i en nyere version af Excel. Få mere at vide: https://go.microsoft.com/fwlink/?linkid=870924
Kommentar:
    2024, large breed, Table 6, page 7: rapport_maelkeproduktion_2024.pdf </t>
      </text>
    </comment>
    <comment ref="AB15" authorId="1" shapeId="0" xr:uid="{C0A0065D-F44F-45C9-9D23-5B8F0D479C98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Beregnet ud fra antal dyr på dybstrøelse:
280 ton /217 dyr = 1,29 t/dyr x 225 dyr = 290</t>
      </text>
    </comment>
    <comment ref="AC15" authorId="2" shapeId="0" xr:uid="{1B585259-845A-4812-931A-1CF5A90B2AFB}">
      <text>
        <t xml:space="preserve">[Trådet kommentar]
Din version af Excel lader dig læse denne trådede kommentar. Eventuelle ændringer vil dog blive fjernet, hvis filen åbnes i en nyere version af Excel. Få mere at vide: https://go.microsoft.com/fwlink/?linkid=870924
Kommentar:
    Beregnet ud fra antal dyr på dybstrøelse:
280 ton /217 dyr = 1,29 t/dyr x 179 dyr = 231
</t>
      </text>
    </comment>
    <comment ref="AB25" authorId="3" shapeId="0" xr:uid="{CDF3CD0E-300E-4CE4-BF48-4707E9A4E12F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Beregnet ud fra 268 årskøer</t>
      </text>
    </comment>
    <comment ref="AC25" authorId="4" shapeId="0" xr:uid="{FF30B6B5-DC71-42D1-890F-A17B29BF2466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Beregnet ud fra hhv. 268 årskøer og 213 årskøer</t>
      </text>
    </comment>
    <comment ref="K26" authorId="5" shapeId="0" xr:uid="{F85A4CE2-F8FA-4775-AB2D-75E0D20BC529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See calculation in sheet no 3</t>
      </text>
    </comment>
    <comment ref="AC29" authorId="6" shapeId="0" xr:uid="{DBFC8F25-66A6-4697-BD7C-4BACD0C2C88D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Beregnet pr. ha:
22321/242 ha = 92,23 x 319 ha = 29423 L</t>
      </text>
    </comment>
    <comment ref="J30" authorId="7" shapeId="0" xr:uid="{E28972BA-022D-47A7-970A-D86F3F373397}">
      <text>
        <t xml:space="preserve">[Trådet kommentar]
Din version af Excel lader dig læse denne trådede kommentar. Eventuelle ændringer vil dog blive fjernet, hvis filen åbnes i en nyere version af Excel. Få mere at vide: https://go.microsoft.com/fwlink/?linkid=870924
Kommentar:
    Korrekt metode? 
Normtal 2024/2025: 33,2 ton gylle pr ko x 4,5 kg x 12 køer (ekstra)
Sengestald opdræt: 6,44 ton gylle x 7,01 kg N x 5 kvier 
= i alt 1792,8+225,72 kg N ekstra = 2018,52
</t>
      </text>
    </comment>
    <comment ref="K30" authorId="8" shapeId="0" xr:uid="{C06D2B48-607E-4763-8158-DE0CC8A2A7C1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See calculation sheet ”N calculations”</t>
      </text>
    </comment>
    <comment ref="J32" authorId="9" shapeId="0" xr:uid="{5EE12FE4-AD4F-4079-8FBD-1A089A11F4BD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Beregning af kg N ved ekstra dyr:
Dybstrøelse (kalve): 0,937 t gødning x 14,1 kg N x 8 ekstra kalve
I alt - 105,69 kg N ekstra</t>
      </text>
    </comment>
    <comment ref="K32" authorId="10" shapeId="0" xr:uid="{C8FC85E4-863B-4D4E-B22D-DCF4B97C118A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See calculation sheet ”N calculations”</t>
      </text>
    </comment>
    <comment ref="J54" authorId="11" shapeId="0" xr:uid="{689D4F97-FFCB-4794-ABE0-93757205E342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I have changed the distribution so that we do not get any peat soils affecting the results</t>
      </text>
    </comment>
    <comment ref="K104" authorId="12" shapeId="0" xr:uid="{827B9D3C-A20C-4410-9B24-B8B40F7412A4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Hvad er kilden til udbyttetal?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tc={B309C5A8-9081-446D-AE0D-7A5FFA8DE173}</author>
    <author>tc={411F5A88-3D77-412B-AB7E-66D3A9A4E2C3}</author>
    <author>tc={4BD59D37-4E33-45B2-A740-89399F6330C5}</author>
    <author>tc={97BC265D-7C93-4465-92C6-D76BDF2A6DB4}</author>
  </authors>
  <commentList>
    <comment ref="AC20" authorId="0" shapeId="0" xr:uid="{B309C5A8-9081-446D-AE0D-7A5FFA8DE173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Beregnet ud fra antal dyr på dybstrøelse:
280 ton /256 dyr = 1,06 t/dyr x 268 dyr = 293</t>
      </text>
    </comment>
    <comment ref="AC30" authorId="1" shapeId="0" xr:uid="{411F5A88-3D77-412B-AB7E-66D3A9A4E2C3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Beregnet ud fra 268 årskøer</t>
      </text>
    </comment>
    <comment ref="K35" authorId="2" shapeId="0" xr:uid="{4BD59D37-4E33-45B2-A740-89399F6330C5}">
      <text>
        <t xml:space="preserve">[Trådet kommentar]
Din version af Excel lader dig læse denne trådede kommentar. Eventuelle ændringer vil dog blive fjernet, hvis filen åbnes i en nyere version af Excel. Få mere at vide: https://go.microsoft.com/fwlink/?linkid=870924
Kommentar:
    Korrekt metode? 
Normtal 2024/2025: 33,2 ton gylle pr ko x 4,5 kg x 12 køer (ekstra)
Sengestald opdræt: 6,44 ton gylle x 7,01 kg N x 5 kvier 
= i alt 1792,8+225,72 kg N ekstra = 2018,52
</t>
      </text>
    </comment>
    <comment ref="K37" authorId="3" shapeId="0" xr:uid="{97BC265D-7C93-4465-92C6-D76BDF2A6DB4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Beregning af kg N ved ekstra dyr:
Dybstrøelse (kalve): 0,937 t gødning x 14,1 kg N x 8 ekstra kalve
I alt - 105,69 kg N ekstra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tc={9087F844-F66E-403C-8CBD-11CC9414806A}</author>
    <author>tc={4E762392-33B9-4513-B622-6384068DF6DB}</author>
    <author>tc={DA39A5FA-FB47-453F-ABA3-69301DD3E72C}</author>
    <author>tc={F9093416-332E-48A8-BC42-5AF768D44983}</author>
    <author>tc={A6D4C936-CAAD-4498-A954-5FE8008E1221}</author>
    <author>tc={6EBE1BFB-0F6E-42A0-97A5-A18D8F1865DE}</author>
  </authors>
  <commentList>
    <comment ref="AE18" authorId="0" shapeId="0" xr:uid="{9087F844-F66E-403C-8CBD-11CC9414806A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Beregnet ud fra antal dyr på dybstrøelse:
280 ton /256 dyr = 1,06 t/dyr x 268 dyr = 293</t>
      </text>
    </comment>
    <comment ref="AE28" authorId="1" shapeId="0" xr:uid="{4E762392-33B9-4513-B622-6384068DF6DB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Beregnet ud fra 268 årskøer</t>
      </text>
    </comment>
    <comment ref="K33" authorId="2" shapeId="0" xr:uid="{DA39A5FA-FB47-453F-ABA3-69301DD3E72C}">
      <text>
        <t xml:space="preserve">[Trådet kommentar]
Din version af Excel lader dig læse denne trådede kommentar. Eventuelle ændringer vil dog blive fjernet, hvis filen åbnes i en nyere version af Excel. Få mere at vide: https://go.microsoft.com/fwlink/?linkid=870924
Kommentar:
    Korrekt metode? 
Normtal 2024/2025: 33,2 ton gylle pr ko x 4,5 kg x 12 køer (ekstra)
Sengestald opdræt: 6,44 ton gylle x 7,01 kg N x 5 kvier 
= i alt 1792,8+225,72 kg N ekstra = 2018,52
</t>
      </text>
    </comment>
    <comment ref="I35" authorId="3" shapeId="0" xr:uid="{F9093416-332E-48A8-BC42-5AF768D44983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Hvor mange kalve regnes med her?</t>
      </text>
    </comment>
    <comment ref="K35" authorId="4" shapeId="0" xr:uid="{A6D4C936-CAAD-4498-A954-5FE8008E1221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Beregning af kg N ved ekstra dyr:
Dybstrøelse (kalve): 0,937 t gødning x 14,1 kg N x 8 ekstra kalve
I alt - 105,69 kg N ekstra</t>
      </text>
    </comment>
    <comment ref="K57" authorId="5" shapeId="0" xr:uid="{6EBE1BFB-0F6E-42A0-97A5-A18D8F1865DE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I have changed the distribution so that we do not get any peat soils affecting the results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tc={31FF30D3-E448-4C1E-AC47-4833DD168964}</author>
    <author>tc={DA1DC737-6761-48DA-BFD0-FF062FEE69B4}</author>
    <author>tc={5D89A977-57C9-4B82-B440-75C4BC7E78D5}</author>
    <author>tc={1C324DEF-A603-4E3F-9B9D-CA91E348663E}</author>
    <author>tc={45835681-48F6-4933-9CA3-C672221C168A}</author>
    <author>tc={67C7BAD9-9EB1-43AF-B210-92A7D5DA68E8}</author>
    <author>tc={5F1DAA3D-B22E-47A8-8D93-CFDF60EBA2EA}</author>
  </authors>
  <commentList>
    <comment ref="AE18" authorId="0" shapeId="0" xr:uid="{31FF30D3-E448-4C1E-AC47-4833DD168964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Beregnet ud fra antal dyr på dybstrøelse:
280 ton /256 dyr = 1,06 t/dyr x 268 dyr = 293</t>
      </text>
    </comment>
    <comment ref="AG18" authorId="1" shapeId="0" xr:uid="{DA1DC737-6761-48DA-BFD0-FF062FEE69B4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Beregnet ud fra antal dyr på dybstrøelse:
280 ton /256 dyr = 1,06 t/dyr x 268 dyr = 293</t>
      </text>
    </comment>
    <comment ref="AE28" authorId="2" shapeId="0" xr:uid="{5D89A977-57C9-4B82-B440-75C4BC7E78D5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Beregnet ud fra 268 årskøer</t>
      </text>
    </comment>
    <comment ref="AG28" authorId="3" shapeId="0" xr:uid="{1C324DEF-A603-4E3F-9B9D-CA91E348663E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Beregnet ud fra 268 årskøer</t>
      </text>
    </comment>
    <comment ref="K33" authorId="4" shapeId="0" xr:uid="{45835681-48F6-4933-9CA3-C672221C168A}">
      <text>
        <t xml:space="preserve">[Trådet kommentar]
Din version af Excel lader dig læse denne trådede kommentar. Eventuelle ændringer vil dog blive fjernet, hvis filen åbnes i en nyere version af Excel. Få mere at vide: https://go.microsoft.com/fwlink/?linkid=870924
Kommentar:
    Korrekt metode? 
Normtal 2024/2025: 33,2 ton gylle pr ko x 4,5 kg x 12 køer (ekstra)
Sengestald opdræt: 6,44 ton gylle x 7,01 kg N x 5 kvier 
= i alt 1792,8+225,72 kg N ekstra = 2018,52
</t>
      </text>
    </comment>
    <comment ref="K35" authorId="5" shapeId="0" xr:uid="{67C7BAD9-9EB1-43AF-B210-92A7D5DA68E8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Beregning af kg N ved ekstra dyr:
Dybstrøelse (kalve): 0,937 t gødning x 14,1 kg N x 8 ekstra kalve
I alt - 105,69 kg N ekstra</t>
      </text>
    </comment>
    <comment ref="K57" authorId="6" shapeId="0" xr:uid="{5F1DAA3D-B22E-47A8-8D93-CFDF60EBA2EA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I have changed the distribution so that we do not get any peat soils affecting the results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tc={D73C1F07-7145-4106-8ED1-02933330C6A3}</author>
    <author>tc={994C21B7-A6BE-4EB6-A743-315DC096D7D6}</author>
    <author>tc={095A9127-69C0-41C9-8F80-EEF7672AF04E}</author>
    <author>tc={004B228D-8E33-4A92-99B9-F50513703AEC}</author>
    <author>tc={7A14FE4A-4890-4506-9035-A1B6D92FC115}</author>
  </authors>
  <commentList>
    <comment ref="AE18" authorId="0" shapeId="0" xr:uid="{D73C1F07-7145-4106-8ED1-02933330C6A3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Beregnet ud fra antal dyr på dybstrøelse:
280 ton /256 dyr = 1,06 t/dyr x 268 dyr = 293</t>
      </text>
    </comment>
    <comment ref="AE28" authorId="1" shapeId="0" xr:uid="{994C21B7-A6BE-4EB6-A743-315DC096D7D6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Beregnet ud fra 268 årskøer</t>
      </text>
    </comment>
    <comment ref="K33" authorId="2" shapeId="0" xr:uid="{095A9127-69C0-41C9-8F80-EEF7672AF04E}">
      <text>
        <t xml:space="preserve">[Trådet kommentar]
Din version af Excel lader dig læse denne trådede kommentar. Eventuelle ændringer vil dog blive fjernet, hvis filen åbnes i en nyere version af Excel. Få mere at vide: https://go.microsoft.com/fwlink/?linkid=870924
Kommentar:
    Korrekt metode? 
Normtal 2024/2025: 33,2 ton gylle pr ko x 4,5 kg x 12 køer (ekstra)
Sengestald opdræt: 6,44 ton gylle x 7,01 kg N x 5 kvier 
= i alt 1792,8+225,72 kg N ekstra = 2018,52
</t>
      </text>
    </comment>
    <comment ref="K35" authorId="3" shapeId="0" xr:uid="{004B228D-8E33-4A92-99B9-F50513703AEC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Beregning af kg N ved ekstra dyr:
Dybstrøelse (kalve): 0,937 t gødning x 14,1 kg N x 8 ekstra kalve
I alt - 105,69 kg N ekstra</t>
      </text>
    </comment>
    <comment ref="K57" authorId="4" shapeId="0" xr:uid="{7A14FE4A-4890-4506-9035-A1B6D92FC115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I have changed the distribution so that we do not get any peat soils affecting the results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tc={56169C14-78C3-481B-9892-F9AB99D8F890}</author>
    <author>tc={ED8A1B9F-5A41-482D-B858-DE1AA82CC313}</author>
    <author>tc={D457A5A9-8608-401B-8349-691712DBF614}</author>
    <author>tc={B83EB6F2-1B75-4D81-A9F8-E48CE26AE569}</author>
    <author>tc={C4EADB1A-3D6B-4C76-B3E5-458E58164C73}</author>
  </authors>
  <commentList>
    <comment ref="AH18" authorId="0" shapeId="0" xr:uid="{56169C14-78C3-481B-9892-F9AB99D8F890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Beregnet ud fra antal dyr på dybstrøelse:
280 ton /256 dyr = 1,06 t/dyr x 268 dyr = 293</t>
      </text>
    </comment>
    <comment ref="AH28" authorId="1" shapeId="0" xr:uid="{ED8A1B9F-5A41-482D-B858-DE1AA82CC313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Beregnet ud fra 268 årskøer</t>
      </text>
    </comment>
    <comment ref="K33" authorId="2" shapeId="0" xr:uid="{D457A5A9-8608-401B-8349-691712DBF614}">
      <text>
        <t xml:space="preserve">[Trådet kommentar]
Din version af Excel lader dig læse denne trådede kommentar. Eventuelle ændringer vil dog blive fjernet, hvis filen åbnes i en nyere version af Excel. Få mere at vide: https://go.microsoft.com/fwlink/?linkid=870924
Kommentar:
    Korrekt metode? 
Normtal 2024/2025: 33,2 ton gylle pr ko x 4,5 kg x 12 køer (ekstra)
Sengestald opdræt: 6,44 ton gylle x 7,01 kg N x 5 kvier 
= i alt 1792,8+225,72 kg N ekstra = 2018,52
</t>
      </text>
    </comment>
    <comment ref="K35" authorId="3" shapeId="0" xr:uid="{B83EB6F2-1B75-4D81-A9F8-E48CE26AE569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Beregning af kg N ved ekstra dyr:
Dybstrøelse (kalve): 0,937 t gødning x 14,1 kg N x 8 ekstra kalve
I alt - 105,69 kg N ekstra</t>
      </text>
    </comment>
    <comment ref="K57" authorId="4" shapeId="0" xr:uid="{C4EADB1A-3D6B-4C76-B3E5-458E58164C73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I have changed the distribution so that we do not get any peat soils affecting the results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tc={649518ED-03A7-4601-9B2D-BCC00C699DA6}</author>
    <author>tc={EF8EAFE3-4E8A-4A05-A756-3D4AD62D87A2}</author>
    <author>tc={2B1C6271-A838-42AA-99C1-B38CBD4606E6}</author>
    <author>tc={07560E49-7C51-434C-98A4-74944A34DE5A}</author>
    <author>tc={844D68E6-F335-4D6A-838F-4317748A7685}</author>
  </authors>
  <commentList>
    <comment ref="AE18" authorId="0" shapeId="0" xr:uid="{649518ED-03A7-4601-9B2D-BCC00C699DA6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Beregnet ud fra antal dyr på dybstrøelse:
280 ton /256 dyr = 1,06 t/dyr x 268 dyr = 293</t>
      </text>
    </comment>
    <comment ref="AE28" authorId="1" shapeId="0" xr:uid="{EF8EAFE3-4E8A-4A05-A756-3D4AD62D87A2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Beregnet ud fra 268 årskøer</t>
      </text>
    </comment>
    <comment ref="K33" authorId="2" shapeId="0" xr:uid="{2B1C6271-A838-42AA-99C1-B38CBD4606E6}">
      <text>
        <t xml:space="preserve">[Trådet kommentar]
Din version af Excel lader dig læse denne trådede kommentar. Eventuelle ændringer vil dog blive fjernet, hvis filen åbnes i en nyere version af Excel. Få mere at vide: https://go.microsoft.com/fwlink/?linkid=870924
Kommentar:
    Korrekt metode? 
Normtal 2024/2025: 33,2 ton gylle pr ko x 4,5 kg x 12 køer (ekstra)
Sengestald opdræt: 6,44 ton gylle x 7,01 kg N x 5 kvier 
= i alt 1792,8+225,72 kg N ekstra = 2018,52
</t>
      </text>
    </comment>
    <comment ref="K35" authorId="3" shapeId="0" xr:uid="{07560E49-7C51-434C-98A4-74944A34DE5A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Beregning af kg N ved ekstra dyr:
Dybstrøelse (kalve): 0,937 t gødning x 14,1 kg N x 8 ekstra kalve
I alt - 105,69 kg N ekstra</t>
      </text>
    </comment>
    <comment ref="K57" authorId="4" shapeId="0" xr:uid="{844D68E6-F335-4D6A-838F-4317748A7685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I have changed the distribution so that we do not get any peat soils affecting the results</t>
      </text>
    </comment>
  </commentList>
</comments>
</file>

<file path=xl/sharedStrings.xml><?xml version="1.0" encoding="utf-8"?>
<sst xmlns="http://schemas.openxmlformats.org/spreadsheetml/2006/main" count="7263" uniqueCount="313">
  <si>
    <t>Crop</t>
  </si>
  <si>
    <t>Energy</t>
  </si>
  <si>
    <t>Data for Dairy Conventional farming - Climate 1</t>
  </si>
  <si>
    <t xml:space="preserve">Commercial Fertilzer </t>
  </si>
  <si>
    <t>Kg N commercial fertilizer</t>
  </si>
  <si>
    <t>Kg N from commercial fertilizer added nitrification inhibitors</t>
  </si>
  <si>
    <t>Kg P in commercial fertilizer</t>
  </si>
  <si>
    <t>Kg K in commercial fertilizer</t>
  </si>
  <si>
    <t>Kg N</t>
  </si>
  <si>
    <t>kg N</t>
  </si>
  <si>
    <t>Kg P</t>
  </si>
  <si>
    <t>Kg K</t>
  </si>
  <si>
    <t>Standard</t>
  </si>
  <si>
    <t>Customized</t>
  </si>
  <si>
    <t>Manure</t>
  </si>
  <si>
    <t>Kg N total, manure</t>
  </si>
  <si>
    <t>Kg N from manure  added nitrification inhibitors</t>
  </si>
  <si>
    <t>Cattle manure</t>
  </si>
  <si>
    <t>Deep bedding</t>
  </si>
  <si>
    <t>Degassed biomass</t>
  </si>
  <si>
    <t xml:space="preserve">Other organic fertilizer </t>
  </si>
  <si>
    <t>Field and crop production</t>
  </si>
  <si>
    <t>Kg N in another organic fertilizer</t>
  </si>
  <si>
    <t>Liming</t>
  </si>
  <si>
    <t>Average area added liming pr. year for the last 5 years</t>
  </si>
  <si>
    <t>Average use of liming per hectar per year</t>
  </si>
  <si>
    <t>ha</t>
  </si>
  <si>
    <t>kg</t>
  </si>
  <si>
    <t>Fields and crops</t>
  </si>
  <si>
    <t>Cattle</t>
  </si>
  <si>
    <t>Manure in the housing system</t>
  </si>
  <si>
    <t>Slaughter calves 0-6 months, large breed</t>
  </si>
  <si>
    <t>Grazzing</t>
  </si>
  <si>
    <t>Days</t>
  </si>
  <si>
    <t>Hours per day</t>
  </si>
  <si>
    <t>pcs</t>
  </si>
  <si>
    <t>Slaughter calves 6 months to slaugther, large breed</t>
  </si>
  <si>
    <t>Bed places, solid floor</t>
  </si>
  <si>
    <t>Accidification, manure (indicate the proportion of slurry that is acidified)</t>
  </si>
  <si>
    <t>Biogas (indicate the proportion of slurry delivered to biogas)</t>
  </si>
  <si>
    <t>days</t>
  </si>
  <si>
    <t xml:space="preserve">hour/day </t>
  </si>
  <si>
    <t>%</t>
  </si>
  <si>
    <t>Cow (year) without breeding, large breed</t>
  </si>
  <si>
    <t>Breeding (year), heifers 6 months - calving, large breed</t>
  </si>
  <si>
    <t>Boxes, slatted floor</t>
  </si>
  <si>
    <t>Yearly breeding, 0-6 months, large breed</t>
  </si>
  <si>
    <t>Feed</t>
  </si>
  <si>
    <t>Feed intake</t>
  </si>
  <si>
    <t>kg DM/day</t>
  </si>
  <si>
    <t>Maize silage</t>
  </si>
  <si>
    <t>Clovergrass/grass silage (&gt;20 % clover)</t>
  </si>
  <si>
    <t>Straw</t>
  </si>
  <si>
    <t>Soya products</t>
  </si>
  <si>
    <t>Minerals and vitamins</t>
  </si>
  <si>
    <t>Fatty acids</t>
  </si>
  <si>
    <t>Concentrate</t>
  </si>
  <si>
    <t>Purchased feed</t>
  </si>
  <si>
    <t xml:space="preserve">Yield, milk </t>
  </si>
  <si>
    <t>kg EKM</t>
  </si>
  <si>
    <t>Another roughage (beets, whole grains)</t>
  </si>
  <si>
    <t>By-products (mash, HP-pulp)</t>
  </si>
  <si>
    <t>Rapeseed products</t>
  </si>
  <si>
    <t>Concentrate &gt; 25 % protein</t>
  </si>
  <si>
    <t>Concentrate &lt; 25 % protein</t>
  </si>
  <si>
    <t>Broad beans/peas</t>
  </si>
  <si>
    <t>Other feed with protein</t>
  </si>
  <si>
    <t>Grain</t>
  </si>
  <si>
    <t>Beet pellets</t>
  </si>
  <si>
    <t>Fat supplements</t>
  </si>
  <si>
    <t>NDF</t>
  </si>
  <si>
    <t>g/kg DM</t>
  </si>
  <si>
    <t>Import of animals to the farm</t>
  </si>
  <si>
    <t>Dairy cows, large breed, pcs per year</t>
  </si>
  <si>
    <t>Dairy cows, Jersey breed, pcs per year</t>
  </si>
  <si>
    <t>Breed (0-6 months), kg live weight per year</t>
  </si>
  <si>
    <t>Breed (6 months - calving), kg live weight per year</t>
  </si>
  <si>
    <t>Bulls/steers (0-6 months), kg live weigth per year</t>
  </si>
  <si>
    <t>Bulls/steers (6 months to slagthering), kg live weigth per year</t>
  </si>
  <si>
    <t xml:space="preserve">kg </t>
  </si>
  <si>
    <t>g DM/day</t>
  </si>
  <si>
    <t>Bedding and energy</t>
  </si>
  <si>
    <t>Import bedding to the farm</t>
  </si>
  <si>
    <t>Import straw to bedding</t>
  </si>
  <si>
    <t>Import sand to bedding</t>
  </si>
  <si>
    <t>Import shavings/sawdust to bedding</t>
  </si>
  <si>
    <t>Energy use (green energy from renewable energy)</t>
  </si>
  <si>
    <t>Energy use (fossil and renewable)</t>
  </si>
  <si>
    <t>Energy production</t>
  </si>
  <si>
    <t>Diesel/fuel consumption</t>
  </si>
  <si>
    <t>Natural gas consumption</t>
  </si>
  <si>
    <t>Straw for burning, consumption</t>
  </si>
  <si>
    <t>Wood pellets for burning, consumption</t>
  </si>
  <si>
    <t>Wood chips for burning, consumption</t>
  </si>
  <si>
    <t>ton</t>
  </si>
  <si>
    <t>Machine work</t>
  </si>
  <si>
    <t>Machine work, purchased</t>
  </si>
  <si>
    <t>Machine work, sold</t>
  </si>
  <si>
    <t xml:space="preserve">Liter </t>
  </si>
  <si>
    <t>kWh</t>
  </si>
  <si>
    <t>Nm3</t>
  </si>
  <si>
    <t>kr</t>
  </si>
  <si>
    <t>Fields with soil quality 11 (humus)</t>
  </si>
  <si>
    <t>Field nr. 54 -0</t>
  </si>
  <si>
    <t>Area</t>
  </si>
  <si>
    <t>Yield</t>
  </si>
  <si>
    <t>Years between plowing</t>
  </si>
  <si>
    <t>kg DM/ha</t>
  </si>
  <si>
    <t>years</t>
  </si>
  <si>
    <t>Field nr. 55 -0</t>
  </si>
  <si>
    <t>Field nr. 57-0</t>
  </si>
  <si>
    <t>Field nr. 59-0</t>
  </si>
  <si>
    <t>Other fields</t>
  </si>
  <si>
    <t>Miljøgræs MVJ-tilsagn (0N), permanent</t>
  </si>
  <si>
    <t>Drained</t>
  </si>
  <si>
    <t>yes/no</t>
  </si>
  <si>
    <t>yes</t>
  </si>
  <si>
    <t>Miljøgræs MVJ-tilsagn (0N), turnover</t>
  </si>
  <si>
    <t>Permanent grass, normal yield</t>
  </si>
  <si>
    <t>Field nr. 1-0</t>
  </si>
  <si>
    <t>straw mulched</t>
  </si>
  <si>
    <t>Crop 2</t>
  </si>
  <si>
    <t>Spring barley</t>
  </si>
  <si>
    <t>No</t>
  </si>
  <si>
    <t>Clover grass, outlay/backlog of grain</t>
  </si>
  <si>
    <t>Field nr. 2-0</t>
  </si>
  <si>
    <t>Field nr. 1-2</t>
  </si>
  <si>
    <t>Field nr. 1-3</t>
  </si>
  <si>
    <t>Grass clover/alfalfa under 50 % legumes</t>
  </si>
  <si>
    <t>Field nr. 4-0</t>
  </si>
  <si>
    <t>silo maize</t>
  </si>
  <si>
    <t>Catch crops</t>
  </si>
  <si>
    <t>Field nr. 5-0</t>
  </si>
  <si>
    <t>Field nr. 6-0</t>
  </si>
  <si>
    <t>Winter wheat</t>
  </si>
  <si>
    <t>None</t>
  </si>
  <si>
    <t>Field nr. 7-0</t>
  </si>
  <si>
    <t>Field nr. 8-0</t>
  </si>
  <si>
    <t>Field nr. 10-0</t>
  </si>
  <si>
    <t>Field nr. 11-0</t>
  </si>
  <si>
    <t>Field nr. 12-0</t>
  </si>
  <si>
    <t>Field nr. 12-1</t>
  </si>
  <si>
    <t>Field nr. 13-0</t>
  </si>
  <si>
    <t>Field nr. 14-0</t>
  </si>
  <si>
    <t>Field nr. 15-0</t>
  </si>
  <si>
    <t>Field nr. 15-1</t>
  </si>
  <si>
    <t>Field nr. 16-0</t>
  </si>
  <si>
    <t>Field nr. 18-0</t>
  </si>
  <si>
    <t>Field nr. 22-0</t>
  </si>
  <si>
    <t>Field nr. 23-0</t>
  </si>
  <si>
    <t>Field nr. 24-0</t>
  </si>
  <si>
    <t>Field nr. 29-0</t>
  </si>
  <si>
    <t>Field nr. 31-0</t>
  </si>
  <si>
    <t>Field nr. 32-0</t>
  </si>
  <si>
    <t>Field nr. 33-0</t>
  </si>
  <si>
    <t>Field nr. 34-0</t>
  </si>
  <si>
    <t>Field nr. 35-0</t>
  </si>
  <si>
    <t>Field nr. 38-0</t>
  </si>
  <si>
    <t>Winter rapeseed</t>
  </si>
  <si>
    <t>Field nr. 39-0</t>
  </si>
  <si>
    <t>Field nr. 39-1</t>
  </si>
  <si>
    <t>Field nr. 40-0</t>
  </si>
  <si>
    <t>Yes</t>
  </si>
  <si>
    <t>Field nr. 41-0</t>
  </si>
  <si>
    <t>Field nr. 42-0</t>
  </si>
  <si>
    <t>Field nr. 43-0</t>
  </si>
  <si>
    <t>Field nr. 51-0</t>
  </si>
  <si>
    <t>Field nr. 52-0</t>
  </si>
  <si>
    <t>Field nr. 53-0</t>
  </si>
  <si>
    <t>Field nr. 56-0</t>
  </si>
  <si>
    <t>Field nr. 58-0</t>
  </si>
  <si>
    <t>Silo maize</t>
  </si>
  <si>
    <t xml:space="preserve">Winter wheat </t>
  </si>
  <si>
    <t>Miljøgræs, turnover</t>
  </si>
  <si>
    <t>Miljgræs, permanent</t>
  </si>
  <si>
    <t>Grassafter spring barley</t>
  </si>
  <si>
    <t>Total</t>
  </si>
  <si>
    <t>Permanent grass, low yield</t>
  </si>
  <si>
    <t>% total hectar</t>
  </si>
  <si>
    <t>Kilde (customized): https://www.landbrugsinfo.dk/-/media/landbrugsinfo/public/b/8/b/rapport_maelkeproduktion_2024.pdf</t>
  </si>
  <si>
    <t>Data - 2024 (numbers of animals, EKM per cow (average for large breed and Jersey), hectar)</t>
  </si>
  <si>
    <t>Normtal 2024/2025: https://pure.au.dk/ws/portalfiles/portal/435147512/Normer_plan_r_2025_2026_04092025.pdf</t>
  </si>
  <si>
    <t>8 ha ekstra</t>
  </si>
  <si>
    <t>5,0 ha ekstra</t>
  </si>
  <si>
    <t>Scenario</t>
  </si>
  <si>
    <t>Fordeling af afgrøder i økologiske bedrifter: https://lbst.dk/Media/638887699763092824/Statistik%20over%20%C3%B8kologiske%20jordbrugsbedrifter%202024.pdf</t>
  </si>
  <si>
    <t>Organic</t>
  </si>
  <si>
    <t>Deep beeding</t>
  </si>
  <si>
    <t>Slaugter calves</t>
  </si>
  <si>
    <t xml:space="preserve">kg N </t>
  </si>
  <si>
    <t>slaugther calves (6-slaugthering)</t>
  </si>
  <si>
    <t>ton manure</t>
  </si>
  <si>
    <t>per ton manure</t>
  </si>
  <si>
    <t>kg P</t>
  </si>
  <si>
    <t>kg K</t>
  </si>
  <si>
    <t>Total manure</t>
  </si>
  <si>
    <t>Total N</t>
  </si>
  <si>
    <t>Total (use in calculations)</t>
  </si>
  <si>
    <t>Bed places, slatted floor</t>
  </si>
  <si>
    <t>Dairy cows</t>
  </si>
  <si>
    <t>Heifers (6 months - calving)</t>
  </si>
  <si>
    <t>Boxes slatted floor</t>
  </si>
  <si>
    <t xml:space="preserve">Deep bedding </t>
  </si>
  <si>
    <t>Heifers (0-6 months)</t>
  </si>
  <si>
    <t>scenarie 1 - antal dyr (basis)</t>
  </si>
  <si>
    <t>scenarie 2 - dyr pr ha</t>
  </si>
  <si>
    <t>scenarie 3 - afgræsning og udeareal</t>
  </si>
  <si>
    <t>Scenarie 4: foderniveau</t>
  </si>
  <si>
    <t>scenarie 5: foderimport</t>
  </si>
  <si>
    <t>Data for dairy conventional and organic farming - Climate 1</t>
  </si>
  <si>
    <t>Conventional basis</t>
  </si>
  <si>
    <t>Organic basis</t>
  </si>
  <si>
    <t>Data for dairy conventional and organic farming for scenario calculation 2-5 - Climate 1</t>
  </si>
  <si>
    <t xml:space="preserve">Basis farm: a conventional dairy farm want to convert to organic dairy production. </t>
  </si>
  <si>
    <t>Whole grain (helsæd)</t>
  </si>
  <si>
    <t>Forskel</t>
  </si>
  <si>
    <t>Scenario 1: number of animals and categories</t>
  </si>
  <si>
    <t xml:space="preserve">Scenario </t>
  </si>
  <si>
    <t>Scenario 2: animal pressure</t>
  </si>
  <si>
    <t>Scenario 3: pasture and grazing animals</t>
  </si>
  <si>
    <t>Scenario 4: feed level</t>
  </si>
  <si>
    <t>Scenario 5: feed import</t>
  </si>
  <si>
    <t>Results of the calculations</t>
  </si>
  <si>
    <t>Cereals</t>
  </si>
  <si>
    <t>Slaughter calves 6 mdr - slaugthers, large breed</t>
  </si>
  <si>
    <t>Konventionel basis bedrift</t>
  </si>
  <si>
    <t>Økologisk basis bedrift</t>
  </si>
  <si>
    <t>Økologisk standardbedrift (Scenarie1)</t>
  </si>
  <si>
    <t>Emissionskilder, ton CO2e</t>
  </si>
  <si>
    <t>Handelsgødning</t>
  </si>
  <si>
    <t>Husdyrgødning</t>
  </si>
  <si>
    <t>Afgræsning</t>
  </si>
  <si>
    <t>Kulstofbalance</t>
  </si>
  <si>
    <t>Kalkning</t>
  </si>
  <si>
    <t>Afgrøderester</t>
  </si>
  <si>
    <t>Stald</t>
  </si>
  <si>
    <t>Lager</t>
  </si>
  <si>
    <t>Fordøjelse</t>
  </si>
  <si>
    <t>Produktion af handelsgødning</t>
  </si>
  <si>
    <t>Dyr</t>
  </si>
  <si>
    <t>Strøelse</t>
  </si>
  <si>
    <t>Energi</t>
  </si>
  <si>
    <t>Import total</t>
  </si>
  <si>
    <t>Organic standard</t>
  </si>
  <si>
    <t>Grain/cereals</t>
  </si>
  <si>
    <t>Helsæd</t>
  </si>
  <si>
    <t>Udvaskning</t>
  </si>
  <si>
    <t>Kvæg</t>
  </si>
  <si>
    <t>Scenarie2 (Dyretryk)</t>
  </si>
  <si>
    <t>Balancetal (belastning)</t>
  </si>
  <si>
    <t>Total areal</t>
  </si>
  <si>
    <t>Total antal årsdyr</t>
  </si>
  <si>
    <t>Afgrøde</t>
  </si>
  <si>
    <t>fordeling, %</t>
  </si>
  <si>
    <t>Permanent græs</t>
  </si>
  <si>
    <t>Silomajs</t>
  </si>
  <si>
    <t>Vinterhvede</t>
  </si>
  <si>
    <t>Vinterraps</t>
  </si>
  <si>
    <t>Kløvergræs</t>
  </si>
  <si>
    <t>Vårbyg</t>
  </si>
  <si>
    <t>Fordeling, %</t>
  </si>
  <si>
    <t>Organic basis (scenario)</t>
  </si>
  <si>
    <t>50 % imported</t>
  </si>
  <si>
    <t>0 % imported</t>
  </si>
  <si>
    <t>80 % imported</t>
  </si>
  <si>
    <t>Scenarie5 (foderimport) - 0%</t>
  </si>
  <si>
    <t>Scenarie5 (foderimport) - 50%</t>
  </si>
  <si>
    <t>Permanent low yield</t>
  </si>
  <si>
    <t>Scenarie4b (Høj Foderoptag/intensitet)</t>
  </si>
  <si>
    <t>Scenarie4a (Lav Foderoptag/intensitet)</t>
  </si>
  <si>
    <t>4a</t>
  </si>
  <si>
    <t>4b</t>
  </si>
  <si>
    <t>Scenarie2b (lavt dyretryk)</t>
  </si>
  <si>
    <t>Scenario a</t>
  </si>
  <si>
    <t>Scenario b</t>
  </si>
  <si>
    <t>Scenario c</t>
  </si>
  <si>
    <t>Scenario d</t>
  </si>
  <si>
    <t>100 % imported</t>
  </si>
  <si>
    <t>Distribution of crops</t>
  </si>
  <si>
    <t>% total ha</t>
  </si>
  <si>
    <t>Grass after spring barley</t>
  </si>
  <si>
    <t>6 hours</t>
  </si>
  <si>
    <t>8 hours</t>
  </si>
  <si>
    <t>12 hours</t>
  </si>
  <si>
    <t>Full time</t>
  </si>
  <si>
    <t>Scenarie5 (foderimport) - 100%</t>
  </si>
  <si>
    <t>2,5?</t>
  </si>
  <si>
    <t>5,8?</t>
  </si>
  <si>
    <t>Graf til rapport</t>
  </si>
  <si>
    <t>Foderoptag pr. dag/ko</t>
  </si>
  <si>
    <t>konventionel basis</t>
  </si>
  <si>
    <t>Økologisk basis</t>
  </si>
  <si>
    <t>Klimaaftryk, total CO2e</t>
  </si>
  <si>
    <t>Høj økologisk</t>
  </si>
  <si>
    <t>Lav økologisk</t>
  </si>
  <si>
    <t>Klimaaftryk, kvæg CO2e</t>
  </si>
  <si>
    <t>Klimaaftryk, CO2e</t>
  </si>
  <si>
    <t>Scenarie3a (6 timer/dag)</t>
  </si>
  <si>
    <t>Scenarie3b (8 timer/dag)</t>
  </si>
  <si>
    <t>Scenarie3c (12 timer/dag)</t>
  </si>
  <si>
    <t>Scenarie3d (24 timer/dag)</t>
  </si>
  <si>
    <t>Kløvergræs, omdrift</t>
  </si>
  <si>
    <t>Konventionel</t>
  </si>
  <si>
    <t>Økologisk</t>
  </si>
  <si>
    <t>Territorial</t>
  </si>
  <si>
    <t>Timer på græs/dag</t>
  </si>
  <si>
    <t>Kvæg total</t>
  </si>
  <si>
    <t>Mark total</t>
  </si>
  <si>
    <t>Foderimport</t>
  </si>
  <si>
    <t>Ydelse, kg EKM/ko/år</t>
  </si>
  <si>
    <t>Klimaaftryk, kg produkt</t>
  </si>
  <si>
    <t>100 % import, dairy cows full grazz 24 hours, 180 days</t>
  </si>
  <si>
    <t>Scenarie5 (foderimport) - 75%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</si>
</sst>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4" fillId="0" borderId="0" xfId="0" applyNumberFormat="1" applyFont="1"/>
    <xf numFmtId="0" fontId="5" fillId="3" borderId="0" xfId="0" applyFont="1" applyFill="1"/>
    <xf numFmtId="0" fontId="4" fillId="3" borderId="0" xfId="0" applyFont="1" applyFill="1"/>
    <xf numFmtId="0" fontId="4" fillId="4" borderId="0" xfId="0" applyFont="1" applyFill="1"/>
    <xf numFmtId="0" fontId="4" fillId="2" borderId="0" xfId="0" applyFont="1" applyFill="1"/>
    <xf numFmtId="0" fontId="0" fillId="0" borderId="1" xfId="0" applyBorder="1"/>
    <xf numFmtId="0" fontId="4" fillId="0" borderId="1" xfId="0" applyFont="1" applyBorder="1"/>
    <xf numFmtId="0" fontId="4" fillId="5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6" borderId="0" xfId="0" applyFont="1" applyFill="1"/>
    <xf numFmtId="164" fontId="4" fillId="0" borderId="0" xfId="0" applyNumberFormat="1" applyFont="1"/>
    <xf numFmtId="164" fontId="4" fillId="6" borderId="0" xfId="0" applyNumberFormat="1" applyFont="1" applyFill="1"/>
    <xf numFmtId="164" fontId="4" fillId="4" borderId="0" xfId="0" applyNumberFormat="1" applyFont="1" applyFill="1"/>
    <xf numFmtId="0" fontId="4" fillId="7" borderId="0" xfId="0" applyFont="1" applyFill="1"/>
    <xf numFmtId="164" fontId="4" fillId="7" borderId="0" xfId="0" applyNumberFormat="1" applyFont="1" applyFill="1"/>
    <xf numFmtId="0" fontId="4" fillId="8" borderId="0" xfId="0" applyFont="1" applyFill="1"/>
    <xf numFmtId="0" fontId="0" fillId="4" borderId="0" xfId="0" applyFill="1"/>
    <xf numFmtId="1" fontId="0" fillId="0" borderId="0" xfId="0" applyNumberFormat="1"/>
    <xf numFmtId="0" fontId="0" fillId="7" borderId="0" xfId="0" applyFill="1"/>
    <xf numFmtId="164" fontId="4" fillId="8" borderId="0" xfId="0" applyNumberFormat="1" applyFont="1" applyFill="1"/>
    <xf numFmtId="164" fontId="4" fillId="9" borderId="0" xfId="0" applyNumberFormat="1" applyFont="1" applyFill="1"/>
    <xf numFmtId="0" fontId="4" fillId="10" borderId="0" xfId="0" applyFont="1" applyFill="1"/>
    <xf numFmtId="164" fontId="0" fillId="0" borderId="0" xfId="0" applyNumberFormat="1"/>
    <xf numFmtId="0" fontId="4" fillId="11" borderId="0" xfId="0" applyFont="1" applyFill="1"/>
    <xf numFmtId="3" fontId="0" fillId="0" borderId="0" xfId="0" applyNumberFormat="1"/>
    <xf numFmtId="0" fontId="7" fillId="0" borderId="0" xfId="0" applyFont="1"/>
    <xf numFmtId="0" fontId="7" fillId="6" borderId="0" xfId="0" applyFont="1" applyFill="1"/>
    <xf numFmtId="0" fontId="6" fillId="0" borderId="0" xfId="0" applyFont="1"/>
    <xf numFmtId="0" fontId="8" fillId="0" borderId="0" xfId="0" applyFont="1"/>
    <xf numFmtId="0" fontId="8" fillId="6" borderId="0" xfId="0" applyFont="1" applyFill="1"/>
    <xf numFmtId="0" fontId="8" fillId="11" borderId="0" xfId="0" applyFont="1" applyFill="1"/>
    <xf numFmtId="0" fontId="8" fillId="0" borderId="1" xfId="0" applyFont="1" applyBorder="1"/>
    <xf numFmtId="0" fontId="8" fillId="2" borderId="0" xfId="0" applyFont="1" applyFill="1"/>
    <xf numFmtId="0" fontId="9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12" borderId="0" xfId="0" applyFill="1"/>
    <xf numFmtId="0" fontId="11" fillId="3" borderId="0" xfId="0" applyFont="1" applyFill="1"/>
    <xf numFmtId="2" fontId="10" fillId="3" borderId="0" xfId="0" applyNumberFormat="1" applyFont="1" applyFill="1"/>
    <xf numFmtId="0" fontId="4" fillId="13" borderId="0" xfId="0" applyFont="1" applyFill="1"/>
    <xf numFmtId="0" fontId="4" fillId="14" borderId="0" xfId="0" applyFont="1" applyFill="1"/>
    <xf numFmtId="0" fontId="4" fillId="15" borderId="0" xfId="0" applyFont="1" applyFill="1"/>
    <xf numFmtId="0" fontId="4" fillId="16" borderId="0" xfId="0" applyFont="1" applyFill="1"/>
    <xf numFmtId="0" fontId="5" fillId="0" borderId="1" xfId="0" applyFont="1" applyBorder="1"/>
    <xf numFmtId="0" fontId="2" fillId="11" borderId="0" xfId="0" applyFont="1" applyFill="1"/>
    <xf numFmtId="0" fontId="0" fillId="1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Afgrødefordeling, konventionel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86A-48CF-A4E5-292E58E7E5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86A-48CF-A4E5-292E58E7E5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86A-48CF-A4E5-292E58E7E5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86A-48CF-A4E5-292E58E7E5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86A-48CF-A4E5-292E58E7E51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86A-48CF-A4E5-292E58E7E51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86A-48CF-A4E5-292E58E7E51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'Climate 1 Dairy - conventional'!$A$586:$A$592</c:f>
              <c:strCache>
                <c:ptCount val="7"/>
                <c:pt idx="0">
                  <c:v>Kløvergræs, omdrift</c:v>
                </c:pt>
                <c:pt idx="1">
                  <c:v>Permanent græs</c:v>
                </c:pt>
                <c:pt idx="2">
                  <c:v>Silomajs</c:v>
                </c:pt>
                <c:pt idx="3">
                  <c:v>Vinterhvede</c:v>
                </c:pt>
                <c:pt idx="4">
                  <c:v>Vinterraps</c:v>
                </c:pt>
                <c:pt idx="5">
                  <c:v>Kløvergræs</c:v>
                </c:pt>
                <c:pt idx="6">
                  <c:v>Vårbyg</c:v>
                </c:pt>
              </c:strCache>
            </c:strRef>
          </c:cat>
          <c:val>
            <c:numRef>
              <c:f>'Climate 1 Dairy - conventional'!$B$586:$B$592</c:f>
              <c:numCache>
                <c:formatCode>0.0</c:formatCode>
                <c:ptCount val="7"/>
                <c:pt idx="0">
                  <c:v>2.2999999999999998</c:v>
                </c:pt>
                <c:pt idx="1">
                  <c:v>1.1000000000000001</c:v>
                </c:pt>
                <c:pt idx="2">
                  <c:v>36.799999999999997</c:v>
                </c:pt>
                <c:pt idx="3">
                  <c:v>26.5</c:v>
                </c:pt>
                <c:pt idx="4">
                  <c:v>8.1999999999999993</c:v>
                </c:pt>
                <c:pt idx="5">
                  <c:v>11.8</c:v>
                </c:pt>
                <c:pt idx="6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5-4FD9-9DA7-F376B8F5571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Afgrødefordeling, økologisk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72D-47E6-B23A-B1E6E29A4C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72D-47E6-B23A-B1E6E29A4C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72D-47E6-B23A-B1E6E29A4C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72D-47E6-B23A-B1E6E29A4C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72D-47E6-B23A-B1E6E29A4C6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72D-47E6-B23A-B1E6E29A4C6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'Climate 1 Dairy - conventional'!$A$595:$A$600</c:f>
              <c:strCache>
                <c:ptCount val="6"/>
                <c:pt idx="0">
                  <c:v>Kløvergræs, omdrift</c:v>
                </c:pt>
                <c:pt idx="1">
                  <c:v>Permanent græs</c:v>
                </c:pt>
                <c:pt idx="2">
                  <c:v>Vinterhvede</c:v>
                </c:pt>
                <c:pt idx="3">
                  <c:v>Vinterraps</c:v>
                </c:pt>
                <c:pt idx="4">
                  <c:v>Helsæd</c:v>
                </c:pt>
                <c:pt idx="5">
                  <c:v>Vårbyg</c:v>
                </c:pt>
              </c:strCache>
            </c:strRef>
          </c:cat>
          <c:val>
            <c:numRef>
              <c:f>'Climate 1 Dairy - conventional'!$B$595:$B$600</c:f>
              <c:numCache>
                <c:formatCode>General</c:formatCode>
                <c:ptCount val="6"/>
                <c:pt idx="0">
                  <c:v>28.1</c:v>
                </c:pt>
                <c:pt idx="1">
                  <c:v>10</c:v>
                </c:pt>
                <c:pt idx="2">
                  <c:v>20.399999999999999</c:v>
                </c:pt>
                <c:pt idx="3">
                  <c:v>7.8</c:v>
                </c:pt>
                <c:pt idx="4">
                  <c:v>24.3</c:v>
                </c:pt>
                <c:pt idx="5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8F-4768-B259-DA893C239CA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Fordeling af afgrøder,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'Scenario 0 (covent ~organic)'!$B$585</c:f>
              <c:strCache>
                <c:ptCount val="1"/>
                <c:pt idx="0">
                  <c:v>Fordeling, %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E76-469D-B3DA-7101130780B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E76-469D-B3DA-7101130780B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E76-469D-B3DA-7101130780B5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E76-469D-B3DA-7101130780B5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E76-469D-B3DA-7101130780B5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E76-469D-B3DA-7101130780B5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E76-469D-B3DA-7101130780B5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'Scenario 0 (covent ~organic)'!$A$586:$A$592</c:f>
              <c:strCache>
                <c:ptCount val="7"/>
                <c:pt idx="0">
                  <c:v>Kløvergræs, omdrift</c:v>
                </c:pt>
                <c:pt idx="1">
                  <c:v>Permanent græs</c:v>
                </c:pt>
                <c:pt idx="2">
                  <c:v>Silomajs</c:v>
                </c:pt>
                <c:pt idx="3">
                  <c:v>Vinterhvede</c:v>
                </c:pt>
                <c:pt idx="4">
                  <c:v>Vinterraps</c:v>
                </c:pt>
                <c:pt idx="5">
                  <c:v>Kløvergræs</c:v>
                </c:pt>
                <c:pt idx="6">
                  <c:v>Vårbyg</c:v>
                </c:pt>
              </c:strCache>
            </c:strRef>
          </c:cat>
          <c:val>
            <c:numRef>
              <c:f>'Scenario 0 (covent ~organic)'!$B$586:$B$592</c:f>
              <c:numCache>
                <c:formatCode>General</c:formatCode>
                <c:ptCount val="7"/>
                <c:pt idx="0">
                  <c:v>3.1</c:v>
                </c:pt>
                <c:pt idx="1">
                  <c:v>5.3</c:v>
                </c:pt>
                <c:pt idx="2">
                  <c:v>5.3</c:v>
                </c:pt>
                <c:pt idx="3">
                  <c:v>0</c:v>
                </c:pt>
                <c:pt idx="4">
                  <c:v>20.399999999999999</c:v>
                </c:pt>
                <c:pt idx="5">
                  <c:v>7.8</c:v>
                </c:pt>
                <c:pt idx="6">
                  <c:v>48.6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E7-4746-A8AC-A5FD8DD0A86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'Scenario 4a and 4b (feed level)'!$R$151</c:f>
              <c:strCache>
                <c:ptCount val="1"/>
                <c:pt idx="0">
                  <c:v>Klimaaftryk, CO2e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'Scenario 4a and 4b (feed level)'!$P$152:$P$155</c:f>
              <c:strCache>
                <c:ptCount val="4"/>
                <c:pt idx="0">
                  <c:v>Høj økologisk</c:v>
                </c:pt>
                <c:pt idx="1">
                  <c:v>konventionel basis</c:v>
                </c:pt>
                <c:pt idx="2">
                  <c:v>Økologisk basis</c:v>
                </c:pt>
                <c:pt idx="3">
                  <c:v>Lav økologisk</c:v>
                </c:pt>
              </c:strCache>
            </c:strRef>
          </c:cat>
          <c:val>
            <c:numRef>
              <c:f>'Scenario 4a and 4b (feed level)'!$R$152:$R$155</c:f>
              <c:numCache>
                <c:formatCode>General</c:formatCode>
                <c:ptCount val="4"/>
                <c:pt idx="0">
                  <c:v>855</c:v>
                </c:pt>
                <c:pt idx="1">
                  <c:v>1168</c:v>
                </c:pt>
                <c:pt idx="2">
                  <c:v>765</c:v>
                </c:pt>
                <c:pt idx="3">
                  <c:v>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97-4617-9B58-398625B5FAA7}"/>
            </c:ext>
          </c:extLst>
        </c:ser>
        <c:ser>
          <c:idx val="1"/>
          <c:order val="1"/>
          <c:tx>
            <c:strRef>
              <c:f>'Scenario 4a and 4b (feed level)'!$S$151</c:f>
              <c:strCache>
                <c:ptCount val="1"/>
                <c:pt idx="0">
                  <c:v>Klimaaftryk, kvæg CO2e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'Scenario 4a and 4b (feed level)'!$P$152:$P$155</c:f>
              <c:strCache>
                <c:ptCount val="4"/>
                <c:pt idx="0">
                  <c:v>Høj økologisk</c:v>
                </c:pt>
                <c:pt idx="1">
                  <c:v>konventionel basis</c:v>
                </c:pt>
                <c:pt idx="2">
                  <c:v>Økologisk basis</c:v>
                </c:pt>
                <c:pt idx="3">
                  <c:v>Lav økologisk</c:v>
                </c:pt>
              </c:strCache>
            </c:strRef>
          </c:cat>
          <c:val>
            <c:numRef>
              <c:f>'Scenario 4a and 4b (feed level)'!$S$152:$S$155</c:f>
              <c:numCache>
                <c:formatCode>General</c:formatCode>
                <c:ptCount val="4"/>
                <c:pt idx="0">
                  <c:v>2219</c:v>
                </c:pt>
                <c:pt idx="1">
                  <c:v>2261</c:v>
                </c:pt>
                <c:pt idx="2">
                  <c:v>2132</c:v>
                </c:pt>
                <c:pt idx="3">
                  <c:v>2061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97-4617-9B58-398625B5FAA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81477456"/>
        <c:axId val="281477936"/>
      </c:barChart>
      <c:catAx>
        <c:axId val="281477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281477936"/>
        <c:crosses val="autoZero"/>
        <c:auto val="1"/>
        <c:lblAlgn val="ctr"/>
        <c:lblOffset val="100"/>
        <c:noMultiLvlLbl val="0"/>
      </c:catAx>
      <c:valAx>
        <c:axId val="281477936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81477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66674</xdr:rowOff>
    </xdr:from>
    <xdr:to>
      <xdr:col>6</xdr:col>
      <xdr:colOff>152400</xdr:colOff>
      <xdr:row>10</xdr:row>
      <xdr:rowOff>57150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78196BFC-4C40-D062-AA1C-A1F5275C1610}"/>
            </a:ext>
          </a:extLst>
        </xdr:cNvPr>
        <xdr:cNvSpPr/>
      </xdr:nvSpPr>
      <xdr:spPr>
        <a:xfrm>
          <a:off x="38100" y="266699"/>
          <a:ext cx="3771900" cy="1362076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200" b="1" u="sng">
              <a:solidFill>
                <a:sysClr val="windowText" lastClr="000000"/>
              </a:solidFill>
            </a:rPr>
            <a:t>Facts - conventional dairy farm (standard)</a:t>
          </a:r>
        </a:p>
        <a:p>
          <a:pPr algn="l"/>
          <a:r>
            <a:rPr lang="da-DK" sz="1100">
              <a:solidFill>
                <a:sysClr val="windowText" lastClr="000000"/>
              </a:solidFill>
            </a:rPr>
            <a:t> 256 Cows</a:t>
          </a:r>
          <a:r>
            <a:rPr lang="da-DK" sz="1100" baseline="0">
              <a:solidFill>
                <a:sysClr val="windowText" lastClr="000000"/>
              </a:solidFill>
            </a:rPr>
            <a:t> (year);</a:t>
          </a:r>
          <a:r>
            <a:rPr lang="da-DK" sz="1100">
              <a:solidFill>
                <a:sysClr val="windowText" lastClr="000000"/>
              </a:solidFill>
            </a:rPr>
            <a:t> 159 </a:t>
          </a:r>
          <a:r>
            <a:rPr lang="da-DK" sz="1100" baseline="0">
              <a:solidFill>
                <a:sysClr val="windowText" lastClr="000000"/>
              </a:solidFill>
            </a:rPr>
            <a:t> (0-6 months) slaugther calves;</a:t>
          </a:r>
          <a:r>
            <a:rPr lang="da-DK" sz="1100">
              <a:solidFill>
                <a:sysClr val="windowText" lastClr="000000"/>
              </a:solidFill>
            </a:rPr>
            <a:t>   137 breeding/heifers;</a:t>
          </a:r>
          <a:r>
            <a:rPr lang="da-DK" sz="1100" baseline="0">
              <a:solidFill>
                <a:sysClr val="windowText" lastClr="000000"/>
              </a:solidFill>
            </a:rPr>
            <a:t> 58 </a:t>
          </a:r>
          <a:r>
            <a:rPr lang="da-DK" sz="1100">
              <a:solidFill>
                <a:sysClr val="windowText" lastClr="000000"/>
              </a:solidFill>
            </a:rPr>
            <a:t>calves (0-6 months); 3 slaugther calves</a:t>
          </a:r>
          <a:r>
            <a:rPr lang="da-DK" sz="1100" baseline="0">
              <a:solidFill>
                <a:sysClr val="windowText" lastClr="000000"/>
              </a:solidFill>
            </a:rPr>
            <a:t> (6 months - slaugthering)</a:t>
          </a:r>
        </a:p>
        <a:p>
          <a:pPr algn="l"/>
          <a:r>
            <a:rPr lang="da-DK" sz="1100" baseline="0">
              <a:solidFill>
                <a:sysClr val="windowText" lastClr="000000"/>
              </a:solidFill>
            </a:rPr>
            <a:t>11.847 kg EKM per cow</a:t>
          </a:r>
          <a:endParaRPr lang="da-DK" sz="1100">
            <a:solidFill>
              <a:sysClr val="windowText" lastClr="000000"/>
            </a:solidFill>
          </a:endParaRPr>
        </a:p>
        <a:p>
          <a:pPr algn="l"/>
          <a:r>
            <a:rPr lang="da-DK" sz="1100">
              <a:solidFill>
                <a:sysClr val="windowText" lastClr="000000"/>
              </a:solidFill>
            </a:rPr>
            <a:t>229,19</a:t>
          </a:r>
          <a:r>
            <a:rPr lang="da-DK" sz="1100" baseline="0">
              <a:solidFill>
                <a:sysClr val="windowText" lastClr="000000"/>
              </a:solidFill>
            </a:rPr>
            <a:t> </a:t>
          </a:r>
          <a:r>
            <a:rPr lang="da-DK" sz="1100">
              <a:solidFill>
                <a:sysClr val="windowText" lastClr="000000"/>
              </a:solidFill>
            </a:rPr>
            <a:t>hectar</a:t>
          </a:r>
        </a:p>
        <a:p>
          <a:pPr algn="l"/>
          <a:r>
            <a:rPr lang="da-DK" sz="1100">
              <a:solidFill>
                <a:sysClr val="windowText" lastClr="000000"/>
              </a:solidFill>
            </a:rPr>
            <a:t>No environmental</a:t>
          </a:r>
          <a:r>
            <a:rPr lang="da-DK" sz="1100" baseline="0">
              <a:solidFill>
                <a:sysClr val="windowText" lastClr="000000"/>
              </a:solidFill>
            </a:rPr>
            <a:t> technologies, 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degassed biogas (import?)</a:t>
          </a:r>
          <a:endParaRPr lang="da-DK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438150</xdr:colOff>
      <xdr:row>0</xdr:row>
      <xdr:rowOff>38098</xdr:rowOff>
    </xdr:from>
    <xdr:to>
      <xdr:col>13</xdr:col>
      <xdr:colOff>390525</xdr:colOff>
      <xdr:row>10</xdr:row>
      <xdr:rowOff>123824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FD9142D1-410D-465D-94DF-A7E97C191045}"/>
            </a:ext>
          </a:extLst>
        </xdr:cNvPr>
        <xdr:cNvSpPr/>
      </xdr:nvSpPr>
      <xdr:spPr>
        <a:xfrm>
          <a:off x="7620000" y="38098"/>
          <a:ext cx="4324350" cy="165735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200" b="1" u="sng">
              <a:solidFill>
                <a:sysClr val="windowText" lastClr="000000"/>
              </a:solidFill>
            </a:rPr>
            <a:t>Facts - conventional dairy farm (customized) - Bedriftens tal i ESGreenTool</a:t>
          </a:r>
        </a:p>
        <a:p>
          <a:pPr algn="l"/>
          <a:endParaRPr lang="da-DK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ysClr val="windowText" lastClr="000000"/>
              </a:solidFill>
            </a:rPr>
            <a:t>268  Cows</a:t>
          </a:r>
          <a:r>
            <a:rPr lang="da-DK" sz="1100" baseline="0">
              <a:solidFill>
                <a:sysClr val="windowText" lastClr="000000"/>
              </a:solidFill>
            </a:rPr>
            <a:t> </a:t>
          </a:r>
          <a:r>
            <a:rPr lang="da-DK" sz="1100">
              <a:solidFill>
                <a:sysClr val="windowText" lastClr="000000"/>
              </a:solidFill>
            </a:rPr>
            <a:t>(year); 166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(0-6 months) slaugther calves;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142 breeding/heifers;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61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calves (0-6 months); 3 slaugther calves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(6 months - slaugthering)</a:t>
          </a:r>
          <a:endParaRPr lang="da-DK" sz="1100">
            <a:solidFill>
              <a:sysClr val="windowText" lastClr="000000"/>
            </a:solidFill>
          </a:endParaRPr>
        </a:p>
        <a:p>
          <a:pPr algn="l"/>
          <a:r>
            <a:rPr lang="da-DK" sz="1100">
              <a:solidFill>
                <a:sysClr val="windowText" lastClr="000000"/>
              </a:solidFill>
            </a:rPr>
            <a:t>11.559 kg EKM per cow</a:t>
          </a:r>
        </a:p>
        <a:p>
          <a:pPr algn="l"/>
          <a:r>
            <a:rPr lang="da-DK" sz="1100" baseline="0">
              <a:solidFill>
                <a:sysClr val="windowText" lastClr="000000"/>
              </a:solidFill>
            </a:rPr>
            <a:t>242 </a:t>
          </a:r>
          <a:r>
            <a:rPr lang="da-DK" sz="1100">
              <a:solidFill>
                <a:sysClr val="windowText" lastClr="000000"/>
              </a:solidFill>
            </a:rPr>
            <a:t>hectar</a:t>
          </a:r>
        </a:p>
        <a:p>
          <a:pPr algn="l"/>
          <a:r>
            <a:rPr lang="da-DK" sz="1100">
              <a:solidFill>
                <a:sysClr val="windowText" lastClr="000000"/>
              </a:solidFill>
            </a:rPr>
            <a:t>No environmental</a:t>
          </a:r>
          <a:r>
            <a:rPr lang="da-DK" sz="1100" baseline="0">
              <a:solidFill>
                <a:sysClr val="windowText" lastClr="000000"/>
              </a:solidFill>
            </a:rPr>
            <a:t> technologies, no degassed biogas </a:t>
          </a:r>
          <a:endParaRPr lang="da-DK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133349</xdr:colOff>
      <xdr:row>7</xdr:row>
      <xdr:rowOff>0</xdr:rowOff>
    </xdr:from>
    <xdr:to>
      <xdr:col>18</xdr:col>
      <xdr:colOff>2028824</xdr:colOff>
      <xdr:row>9</xdr:row>
      <xdr:rowOff>9525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A1C1927-4BAF-4CE2-AC39-E443B0FC3CBC}"/>
            </a:ext>
          </a:extLst>
        </xdr:cNvPr>
        <xdr:cNvSpPr/>
      </xdr:nvSpPr>
      <xdr:spPr>
        <a:xfrm>
          <a:off x="8772524" y="1114425"/>
          <a:ext cx="4333875" cy="3143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200" b="1" u="sng">
              <a:solidFill>
                <a:sysClr val="windowText" lastClr="000000"/>
              </a:solidFill>
            </a:rPr>
            <a:t>ESGreenTool Climate 1:</a:t>
          </a:r>
          <a:r>
            <a:rPr lang="da-DK" sz="1200" b="1" u="sng" baseline="0">
              <a:solidFill>
                <a:sysClr val="windowText" lastClr="000000"/>
              </a:solidFill>
            </a:rPr>
            <a:t> use year 2020 for the calculations</a:t>
          </a:r>
          <a:endParaRPr lang="da-DK" sz="1200" b="1" u="sng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300990</xdr:colOff>
      <xdr:row>586</xdr:row>
      <xdr:rowOff>95250</xdr:rowOff>
    </xdr:from>
    <xdr:to>
      <xdr:col>11</xdr:col>
      <xdr:colOff>483870</xdr:colOff>
      <xdr:row>602</xdr:row>
      <xdr:rowOff>34290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9485160-86DF-9C9B-C244-54B22689D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377190</xdr:colOff>
      <xdr:row>587</xdr:row>
      <xdr:rowOff>34290</xdr:rowOff>
    </xdr:from>
    <xdr:to>
      <xdr:col>17</xdr:col>
      <xdr:colOff>64770</xdr:colOff>
      <xdr:row>602</xdr:row>
      <xdr:rowOff>148590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3ED42D6B-BDD2-59CE-DC78-450725890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</xdr:colOff>
      <xdr:row>0</xdr:row>
      <xdr:rowOff>180974</xdr:rowOff>
    </xdr:from>
    <xdr:to>
      <xdr:col>13</xdr:col>
      <xdr:colOff>285750</xdr:colOff>
      <xdr:row>9</xdr:row>
      <xdr:rowOff>123825</xdr:rowOff>
    </xdr:to>
    <xdr:sp macro="" textlink="">
      <xdr:nvSpPr>
        <xdr:cNvPr id="7" name="Rektangel 6">
          <a:extLst>
            <a:ext uri="{FF2B5EF4-FFF2-40B4-BE49-F238E27FC236}">
              <a16:creationId xmlns:a16="http://schemas.microsoft.com/office/drawing/2014/main" id="{2A4D13E1-EC02-4191-849C-D016691D3C43}"/>
            </a:ext>
          </a:extLst>
        </xdr:cNvPr>
        <xdr:cNvSpPr/>
      </xdr:nvSpPr>
      <xdr:spPr>
        <a:xfrm>
          <a:off x="4543425" y="180974"/>
          <a:ext cx="3771900" cy="136207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200" b="1" u="sng">
              <a:solidFill>
                <a:sysClr val="windowText" lastClr="000000"/>
              </a:solidFill>
            </a:rPr>
            <a:t>Facts - standard organic dairy farm (scenario</a:t>
          </a:r>
          <a:r>
            <a:rPr lang="da-DK" sz="1200" b="1" u="sng" baseline="0">
              <a:solidFill>
                <a:sysClr val="windowText" lastClr="000000"/>
              </a:solidFill>
            </a:rPr>
            <a:t> calculation</a:t>
          </a:r>
          <a:r>
            <a:rPr lang="da-DK" sz="1200" b="1" u="sng">
              <a:solidFill>
                <a:sysClr val="windowText" lastClr="000000"/>
              </a:solidFill>
            </a:rPr>
            <a:t>)</a:t>
          </a:r>
        </a:p>
        <a:p>
          <a:pPr algn="l"/>
          <a:r>
            <a:rPr lang="da-DK" sz="1100">
              <a:solidFill>
                <a:sysClr val="windowText" lastClr="000000"/>
              </a:solidFill>
            </a:rPr>
            <a:t> 213 Cows</a:t>
          </a:r>
          <a:r>
            <a:rPr lang="da-DK" sz="1100" baseline="0">
              <a:solidFill>
                <a:sysClr val="windowText" lastClr="000000"/>
              </a:solidFill>
            </a:rPr>
            <a:t> (year);</a:t>
          </a:r>
          <a:r>
            <a:rPr lang="da-DK" sz="1100">
              <a:solidFill>
                <a:sysClr val="windowText" lastClr="000000"/>
              </a:solidFill>
            </a:rPr>
            <a:t> 131 </a:t>
          </a:r>
          <a:r>
            <a:rPr lang="da-DK" sz="1100" baseline="0">
              <a:solidFill>
                <a:sysClr val="windowText" lastClr="000000"/>
              </a:solidFill>
            </a:rPr>
            <a:t> (0-6 months) slaugther calves;</a:t>
          </a:r>
          <a:r>
            <a:rPr lang="da-DK" sz="1100">
              <a:solidFill>
                <a:sysClr val="windowText" lastClr="000000"/>
              </a:solidFill>
            </a:rPr>
            <a:t>   113 breeding/heifers;</a:t>
          </a:r>
          <a:r>
            <a:rPr lang="da-DK" sz="1100" baseline="0">
              <a:solidFill>
                <a:sysClr val="windowText" lastClr="000000"/>
              </a:solidFill>
            </a:rPr>
            <a:t> 49 </a:t>
          </a:r>
          <a:r>
            <a:rPr lang="da-DK" sz="1100">
              <a:solidFill>
                <a:sysClr val="windowText" lastClr="000000"/>
              </a:solidFill>
            </a:rPr>
            <a:t>calves (0-6 months); 2 slaugther calves</a:t>
          </a:r>
          <a:r>
            <a:rPr lang="da-DK" sz="1100" baseline="0">
              <a:solidFill>
                <a:sysClr val="windowText" lastClr="000000"/>
              </a:solidFill>
            </a:rPr>
            <a:t> (6 months - slaugthering)</a:t>
          </a:r>
        </a:p>
        <a:p>
          <a:pPr algn="l"/>
          <a:r>
            <a:rPr lang="da-DK" sz="1100" baseline="0">
              <a:solidFill>
                <a:sysClr val="windowText" lastClr="000000"/>
              </a:solidFill>
            </a:rPr>
            <a:t>10.169 kg EKM per cow</a:t>
          </a:r>
          <a:endParaRPr lang="da-DK" sz="1100">
            <a:solidFill>
              <a:sysClr val="windowText" lastClr="000000"/>
            </a:solidFill>
          </a:endParaRPr>
        </a:p>
        <a:p>
          <a:pPr algn="l"/>
          <a:r>
            <a:rPr lang="da-DK" sz="1100" baseline="0">
              <a:solidFill>
                <a:sysClr val="windowText" lastClr="000000"/>
              </a:solidFill>
            </a:rPr>
            <a:t>319 </a:t>
          </a:r>
          <a:r>
            <a:rPr lang="da-DK" sz="1100">
              <a:solidFill>
                <a:sysClr val="windowText" lastClr="000000"/>
              </a:solidFill>
            </a:rPr>
            <a:t>hectar</a:t>
          </a:r>
        </a:p>
        <a:p>
          <a:pPr algn="l"/>
          <a:r>
            <a:rPr lang="da-DK" sz="1100">
              <a:solidFill>
                <a:sysClr val="windowText" lastClr="000000"/>
              </a:solidFill>
            </a:rPr>
            <a:t>No environmental</a:t>
          </a:r>
          <a:r>
            <a:rPr lang="da-DK" sz="1100" baseline="0">
              <a:solidFill>
                <a:sysClr val="windowText" lastClr="000000"/>
              </a:solidFill>
            </a:rPr>
            <a:t> technologies, 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degassed biogas (import?)</a:t>
          </a:r>
          <a:endParaRPr lang="da-DK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0</xdr:colOff>
      <xdr:row>1</xdr:row>
      <xdr:rowOff>57149</xdr:rowOff>
    </xdr:from>
    <xdr:to>
      <xdr:col>6</xdr:col>
      <xdr:colOff>495300</xdr:colOff>
      <xdr:row>10</xdr:row>
      <xdr:rowOff>38100</xdr:rowOff>
    </xdr:to>
    <xdr:sp macro="" textlink="">
      <xdr:nvSpPr>
        <xdr:cNvPr id="8" name="Rektangel 7">
          <a:extLst>
            <a:ext uri="{FF2B5EF4-FFF2-40B4-BE49-F238E27FC236}">
              <a16:creationId xmlns:a16="http://schemas.microsoft.com/office/drawing/2014/main" id="{FCE81FF2-90B1-4F87-952B-651E10FD2D34}"/>
            </a:ext>
          </a:extLst>
        </xdr:cNvPr>
        <xdr:cNvSpPr/>
      </xdr:nvSpPr>
      <xdr:spPr>
        <a:xfrm>
          <a:off x="0" y="257174"/>
          <a:ext cx="4152900" cy="135255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200" b="1" u="sng">
              <a:solidFill>
                <a:sysClr val="windowText" lastClr="000000"/>
              </a:solidFill>
            </a:rPr>
            <a:t>Facts - basis conventional dairy farm (customized)</a:t>
          </a:r>
          <a:endParaRPr lang="da-DK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ysClr val="windowText" lastClr="000000"/>
              </a:solidFill>
            </a:rPr>
            <a:t>268  Cows</a:t>
          </a:r>
          <a:r>
            <a:rPr lang="da-DK" sz="1100" baseline="0">
              <a:solidFill>
                <a:sysClr val="windowText" lastClr="000000"/>
              </a:solidFill>
            </a:rPr>
            <a:t> </a:t>
          </a:r>
          <a:r>
            <a:rPr lang="da-DK" sz="1100">
              <a:solidFill>
                <a:sysClr val="windowText" lastClr="000000"/>
              </a:solidFill>
            </a:rPr>
            <a:t>(year); 166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(0-6 months) slaugther calves;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142 breeding/heifers;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61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calves (0-6 months); 3 slaugther calves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(6 months - slaugthering)</a:t>
          </a:r>
          <a:endParaRPr lang="da-DK" sz="1100">
            <a:solidFill>
              <a:sysClr val="windowText" lastClr="000000"/>
            </a:solidFill>
          </a:endParaRPr>
        </a:p>
        <a:p>
          <a:pPr algn="l"/>
          <a:r>
            <a:rPr lang="da-DK" sz="1100">
              <a:solidFill>
                <a:sysClr val="windowText" lastClr="000000"/>
              </a:solidFill>
            </a:rPr>
            <a:t>11.559 kg EKM per cow</a:t>
          </a:r>
        </a:p>
        <a:p>
          <a:pPr algn="l"/>
          <a:r>
            <a:rPr lang="da-DK" sz="1100" baseline="0">
              <a:solidFill>
                <a:sysClr val="windowText" lastClr="000000"/>
              </a:solidFill>
            </a:rPr>
            <a:t>242 </a:t>
          </a:r>
          <a:r>
            <a:rPr lang="da-DK" sz="1100">
              <a:solidFill>
                <a:sysClr val="windowText" lastClr="000000"/>
              </a:solidFill>
            </a:rPr>
            <a:t>hectar</a:t>
          </a:r>
        </a:p>
        <a:p>
          <a:pPr algn="l"/>
          <a:r>
            <a:rPr lang="da-DK" sz="1100">
              <a:solidFill>
                <a:sysClr val="windowText" lastClr="000000"/>
              </a:solidFill>
            </a:rPr>
            <a:t>No environmental</a:t>
          </a:r>
          <a:r>
            <a:rPr lang="da-DK" sz="1100" baseline="0">
              <a:solidFill>
                <a:sysClr val="windowText" lastClr="000000"/>
              </a:solidFill>
            </a:rPr>
            <a:t> technologies, degassed biogas (import?)</a:t>
          </a:r>
          <a:endParaRPr lang="da-DK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590550</xdr:colOff>
      <xdr:row>7</xdr:row>
      <xdr:rowOff>66675</xdr:rowOff>
    </xdr:from>
    <xdr:to>
      <xdr:col>18</xdr:col>
      <xdr:colOff>1876425</xdr:colOff>
      <xdr:row>9</xdr:row>
      <xdr:rowOff>76200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9516E986-55EC-41C6-99A3-51B96332ED31}"/>
            </a:ext>
          </a:extLst>
        </xdr:cNvPr>
        <xdr:cNvSpPr/>
      </xdr:nvSpPr>
      <xdr:spPr>
        <a:xfrm>
          <a:off x="9610725" y="1181100"/>
          <a:ext cx="4333875" cy="3143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200" b="1" u="sng">
              <a:solidFill>
                <a:sysClr val="windowText" lastClr="000000"/>
              </a:solidFill>
            </a:rPr>
            <a:t>ESGreenTool Climate 1:</a:t>
          </a:r>
          <a:r>
            <a:rPr lang="da-DK" sz="1200" b="1" u="sng" baseline="0">
              <a:solidFill>
                <a:sysClr val="windowText" lastClr="000000"/>
              </a:solidFill>
            </a:rPr>
            <a:t> use year 2020 for the calculations</a:t>
          </a:r>
          <a:endParaRPr lang="da-DK" sz="1200" b="1" u="sng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377190</xdr:colOff>
      <xdr:row>583</xdr:row>
      <xdr:rowOff>125730</xdr:rowOff>
    </xdr:from>
    <xdr:to>
      <xdr:col>12</xdr:col>
      <xdr:colOff>72390</xdr:colOff>
      <xdr:row>599</xdr:row>
      <xdr:rowOff>64770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080CA30-89CD-7DD3-5D08-B38C9171E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7</xdr:col>
      <xdr:colOff>66675</xdr:colOff>
      <xdr:row>14</xdr:row>
      <xdr:rowOff>114300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6710C24D-2754-4CF5-9A28-22A1758FB67A}"/>
            </a:ext>
          </a:extLst>
        </xdr:cNvPr>
        <xdr:cNvSpPr/>
      </xdr:nvSpPr>
      <xdr:spPr>
        <a:xfrm>
          <a:off x="0" y="807720"/>
          <a:ext cx="3907155" cy="141732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200" b="1" u="sng">
              <a:solidFill>
                <a:sysClr val="windowText" lastClr="000000"/>
              </a:solidFill>
            </a:rPr>
            <a:t>Facts - conventional</a:t>
          </a:r>
          <a:r>
            <a:rPr lang="da-DK" sz="1200" b="1" u="sng" baseline="0">
              <a:solidFill>
                <a:sysClr val="windowText" lastClr="000000"/>
              </a:solidFill>
            </a:rPr>
            <a:t> to</a:t>
          </a:r>
          <a:r>
            <a:rPr lang="da-DK" sz="1200" b="1" u="sng">
              <a:solidFill>
                <a:sysClr val="windowText" lastClr="000000"/>
              </a:solidFill>
            </a:rPr>
            <a:t> organic dairy farm </a:t>
          </a:r>
        </a:p>
        <a:p>
          <a:pPr algn="l"/>
          <a:r>
            <a:rPr lang="da-DK" sz="1100">
              <a:solidFill>
                <a:sysClr val="windowText" lastClr="000000"/>
              </a:solidFill>
            </a:rPr>
            <a:t> Area</a:t>
          </a:r>
          <a:r>
            <a:rPr lang="da-DK" sz="1100" baseline="0">
              <a:solidFill>
                <a:sysClr val="windowText" lastClr="000000"/>
              </a:solidFill>
            </a:rPr>
            <a:t> per cow (con): 0,45-0,6 ha) -&gt; area per cow (organic): 0,8-1,1 ha</a:t>
          </a:r>
        </a:p>
        <a:p>
          <a:pPr algn="l"/>
          <a:r>
            <a:rPr lang="da-DK" sz="1100" baseline="0">
              <a:solidFill>
                <a:sysClr val="windowText" lastClr="000000"/>
              </a:solidFill>
            </a:rPr>
            <a:t>Organic: Requirement for minimum 60 % of the feed are roughage</a:t>
          </a:r>
        </a:p>
        <a:p>
          <a:pPr algn="l"/>
          <a:r>
            <a:rPr lang="da-DK" sz="1100" baseline="0">
              <a:solidFill>
                <a:sysClr val="windowText" lastClr="000000"/>
              </a:solidFill>
            </a:rPr>
            <a:t>Lower crop yield  (=more area needed to produce the roughage)</a:t>
          </a:r>
        </a:p>
        <a:p>
          <a:pPr algn="l"/>
          <a:r>
            <a:rPr lang="da-DK" sz="1100">
              <a:solidFill>
                <a:sysClr val="windowText" lastClr="000000"/>
              </a:solidFill>
            </a:rPr>
            <a:t>More area conventional</a:t>
          </a:r>
          <a:r>
            <a:rPr lang="da-DK" sz="1100" baseline="0">
              <a:solidFill>
                <a:sysClr val="windowText" lastClr="000000"/>
              </a:solidFill>
            </a:rPr>
            <a:t> ~ organic: between 40-50 %</a:t>
          </a:r>
        </a:p>
        <a:p>
          <a:pPr algn="l"/>
          <a:r>
            <a:rPr lang="da-DK" sz="1100" baseline="0">
              <a:solidFill>
                <a:sysClr val="windowText" lastClr="000000"/>
              </a:solidFill>
            </a:rPr>
            <a:t>Organic: Lower numbers of animals when convertion to organic</a:t>
          </a:r>
        </a:p>
        <a:p>
          <a:pPr algn="l"/>
          <a:endParaRPr lang="da-DK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32384</xdr:colOff>
      <xdr:row>5</xdr:row>
      <xdr:rowOff>17144</xdr:rowOff>
    </xdr:from>
    <xdr:to>
      <xdr:col>18</xdr:col>
      <xdr:colOff>190499</xdr:colOff>
      <xdr:row>14</xdr:row>
      <xdr:rowOff>30479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99B55378-634B-4D6F-9718-9F40210BC888}"/>
            </a:ext>
          </a:extLst>
        </xdr:cNvPr>
        <xdr:cNvSpPr/>
      </xdr:nvSpPr>
      <xdr:spPr>
        <a:xfrm>
          <a:off x="4970144" y="824864"/>
          <a:ext cx="5095875" cy="131635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200" b="1" u="sng">
              <a:solidFill>
                <a:sysClr val="windowText" lastClr="000000"/>
              </a:solidFill>
            </a:rPr>
            <a:t>Facts - basis organic dairy farm (scenario 1-5)</a:t>
          </a:r>
        </a:p>
        <a:p>
          <a:pPr eaLnBrk="1" fontAlgn="auto" latinLnBrk="0" hangingPunct="1"/>
          <a:r>
            <a:rPr lang="da-DK" sz="1100">
              <a:solidFill>
                <a:sysClr val="windowText" lastClr="000000"/>
              </a:solidFill>
            </a:rPr>
            <a:t>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268  Cows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(year); 166 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(0-6 months) slaugther calves;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142 breeding/heifers;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61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calves (0-6 months); 3 slaugther calves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(6 months - slaugthering)</a:t>
          </a:r>
          <a:endParaRPr lang="da-DK">
            <a:solidFill>
              <a:sysClr val="windowText" lastClr="000000"/>
            </a:solidFill>
            <a:effectLst/>
          </a:endParaRPr>
        </a:p>
        <a:p>
          <a:pPr algn="l"/>
          <a:r>
            <a:rPr lang="da-DK" sz="1100" baseline="0">
              <a:solidFill>
                <a:srgbClr val="FF0000"/>
              </a:solidFill>
            </a:rPr>
            <a:t>10.159 kg EKM </a:t>
          </a:r>
        </a:p>
        <a:p>
          <a:pPr algn="l"/>
          <a:r>
            <a:rPr lang="da-DK" sz="1100" baseline="0">
              <a:solidFill>
                <a:srgbClr val="FF0000"/>
              </a:solidFill>
            </a:rPr>
            <a:t>319</a:t>
          </a:r>
          <a:r>
            <a:rPr lang="da-DK" sz="1100" baseline="0">
              <a:solidFill>
                <a:sysClr val="windowText" lastClr="000000"/>
              </a:solidFill>
            </a:rPr>
            <a:t> </a:t>
          </a:r>
          <a:r>
            <a:rPr lang="da-DK" sz="1100">
              <a:solidFill>
                <a:sysClr val="windowText" lastClr="000000"/>
              </a:solidFill>
            </a:rPr>
            <a:t>hectar (whole</a:t>
          </a:r>
          <a:r>
            <a:rPr lang="da-DK" sz="1100" baseline="0">
              <a:solidFill>
                <a:sysClr val="windowText" lastClr="000000"/>
              </a:solidFill>
            </a:rPr>
            <a:t> grain</a:t>
          </a:r>
          <a:r>
            <a:rPr lang="da-DK" sz="1100">
              <a:solidFill>
                <a:sysClr val="windowText" lastClr="000000"/>
              </a:solidFill>
            </a:rPr>
            <a:t>, grass) </a:t>
          </a:r>
        </a:p>
        <a:p>
          <a:pPr algn="l"/>
          <a:r>
            <a:rPr lang="da-DK" sz="1100">
              <a:solidFill>
                <a:sysClr val="windowText" lastClr="000000"/>
              </a:solidFill>
            </a:rPr>
            <a:t>Animals has no time for grazing (housed full time)</a:t>
          </a:r>
        </a:p>
        <a:p>
          <a:pPr algn="l"/>
          <a:r>
            <a:rPr lang="da-DK" sz="1100">
              <a:solidFill>
                <a:sysClr val="windowText" lastClr="000000"/>
              </a:solidFill>
            </a:rPr>
            <a:t>No environmental</a:t>
          </a:r>
          <a:r>
            <a:rPr lang="da-DK" sz="1100" baseline="0">
              <a:solidFill>
                <a:sysClr val="windowText" lastClr="000000"/>
              </a:solidFill>
            </a:rPr>
            <a:t> technologies, 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degassed biogas (calculate with zero)</a:t>
          </a:r>
          <a:endParaRPr lang="da-DK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17</xdr:col>
      <xdr:colOff>13335</xdr:colOff>
      <xdr:row>2</xdr:row>
      <xdr:rowOff>100965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2CEC926A-0CDD-48FF-96EF-5AA4A70A14D0}"/>
            </a:ext>
          </a:extLst>
        </xdr:cNvPr>
        <xdr:cNvSpPr/>
      </xdr:nvSpPr>
      <xdr:spPr>
        <a:xfrm>
          <a:off x="6583680" y="144780"/>
          <a:ext cx="4090035" cy="29908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200" b="1" u="sng">
              <a:solidFill>
                <a:sysClr val="windowText" lastClr="000000"/>
              </a:solidFill>
            </a:rPr>
            <a:t>ESGreenTool Climate 1:</a:t>
          </a:r>
          <a:r>
            <a:rPr lang="da-DK" sz="1200" b="1" u="sng" baseline="0">
              <a:solidFill>
                <a:sysClr val="windowText" lastClr="000000"/>
              </a:solidFill>
            </a:rPr>
            <a:t> use year 2020 for the calculations</a:t>
          </a:r>
          <a:endParaRPr lang="da-DK" sz="1200" b="1" u="sng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386715</xdr:colOff>
      <xdr:row>11</xdr:row>
      <xdr:rowOff>13335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A3F160C-D363-47B8-AD91-778BD73AB3AD}"/>
            </a:ext>
          </a:extLst>
        </xdr:cNvPr>
        <xdr:cNvSpPr/>
      </xdr:nvSpPr>
      <xdr:spPr>
        <a:xfrm>
          <a:off x="0" y="320040"/>
          <a:ext cx="6421755" cy="131635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200" b="1" u="sng">
              <a:solidFill>
                <a:sysClr val="windowText" lastClr="000000"/>
              </a:solidFill>
            </a:rPr>
            <a:t>Facts - basis dairy farm (scenario 1-5)</a:t>
          </a:r>
        </a:p>
        <a:p>
          <a:pPr eaLnBrk="1" fontAlgn="auto" latinLnBrk="0" hangingPunct="1"/>
          <a:r>
            <a:rPr lang="da-DK" sz="1100">
              <a:solidFill>
                <a:sysClr val="windowText" lastClr="000000"/>
              </a:solidFill>
            </a:rPr>
            <a:t>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268  Cows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(year); 166 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(0-6 months) slaugther calves;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142 + 28 breeding/heifers;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61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calves (0-6 months); 3 slaugther calves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(6 months - slaugthering)</a:t>
          </a:r>
          <a:endParaRPr lang="da-DK">
            <a:solidFill>
              <a:sysClr val="windowText" lastClr="000000"/>
            </a:solidFill>
            <a:effectLst/>
          </a:endParaRPr>
        </a:p>
        <a:p>
          <a:pPr algn="l"/>
          <a:r>
            <a:rPr lang="da-DK" sz="1100" baseline="0">
              <a:solidFill>
                <a:sysClr val="windowText" lastClr="000000"/>
              </a:solidFill>
            </a:rPr>
            <a:t>11.559 kg EKM per cow</a:t>
          </a:r>
          <a:endParaRPr lang="da-DK" sz="1100">
            <a:solidFill>
              <a:sysClr val="windowText" lastClr="000000"/>
            </a:solidFill>
          </a:endParaRPr>
        </a:p>
        <a:p>
          <a:pPr algn="l"/>
          <a:r>
            <a:rPr lang="da-DK" sz="1100" baseline="0">
              <a:solidFill>
                <a:sysClr val="windowText" lastClr="000000"/>
              </a:solidFill>
            </a:rPr>
            <a:t>319 </a:t>
          </a:r>
          <a:r>
            <a:rPr lang="da-DK" sz="1100">
              <a:solidFill>
                <a:sysClr val="windowText" lastClr="000000"/>
              </a:solidFill>
            </a:rPr>
            <a:t>hectar (whole</a:t>
          </a:r>
          <a:r>
            <a:rPr lang="da-DK" sz="1100" baseline="0">
              <a:solidFill>
                <a:sysClr val="windowText" lastClr="000000"/>
              </a:solidFill>
            </a:rPr>
            <a:t> grain</a:t>
          </a:r>
          <a:r>
            <a:rPr lang="da-DK" sz="1100">
              <a:solidFill>
                <a:sysClr val="windowText" lastClr="000000"/>
              </a:solidFill>
            </a:rPr>
            <a:t>, grass)</a:t>
          </a:r>
        </a:p>
        <a:p>
          <a:pPr algn="l"/>
          <a:r>
            <a:rPr lang="da-DK" sz="1100">
              <a:solidFill>
                <a:sysClr val="windowText" lastClr="000000"/>
              </a:solidFill>
            </a:rPr>
            <a:t>Animals has no time for grazing (housed full time)</a:t>
          </a:r>
        </a:p>
        <a:p>
          <a:pPr algn="l"/>
          <a:r>
            <a:rPr lang="da-DK" sz="1100">
              <a:solidFill>
                <a:sysClr val="windowText" lastClr="000000"/>
              </a:solidFill>
            </a:rPr>
            <a:t>No environmental</a:t>
          </a:r>
          <a:r>
            <a:rPr lang="da-DK" sz="1100" baseline="0">
              <a:solidFill>
                <a:sysClr val="windowText" lastClr="000000"/>
              </a:solidFill>
            </a:rPr>
            <a:t> technologies, 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degassed biogas (calculate with zero)</a:t>
          </a:r>
          <a:endParaRPr lang="da-DK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18</xdr:col>
      <xdr:colOff>478155</xdr:colOff>
      <xdr:row>1</xdr:row>
      <xdr:rowOff>123825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3AAABC51-31D6-49BF-96C2-64E11B18841B}"/>
            </a:ext>
          </a:extLst>
        </xdr:cNvPr>
        <xdr:cNvSpPr/>
      </xdr:nvSpPr>
      <xdr:spPr>
        <a:xfrm>
          <a:off x="6583680" y="0"/>
          <a:ext cx="4090035" cy="29908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200" b="1" u="sng">
              <a:solidFill>
                <a:sysClr val="windowText" lastClr="000000"/>
              </a:solidFill>
            </a:rPr>
            <a:t>ESGreenTool Climate 1:</a:t>
          </a:r>
          <a:r>
            <a:rPr lang="da-DK" sz="1200" b="1" u="sng" baseline="0">
              <a:solidFill>
                <a:sysClr val="windowText" lastClr="000000"/>
              </a:solidFill>
            </a:rPr>
            <a:t> use year 2020 for the calculations</a:t>
          </a:r>
          <a:endParaRPr lang="da-DK" sz="1200" b="1" u="sng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525780</xdr:colOff>
      <xdr:row>2</xdr:row>
      <xdr:rowOff>76200</xdr:rowOff>
    </xdr:from>
    <xdr:to>
      <xdr:col>23</xdr:col>
      <xdr:colOff>226695</xdr:colOff>
      <xdr:row>13</xdr:row>
      <xdr:rowOff>83820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35FB22A4-196F-42E1-A332-786112CEF3F0}"/>
            </a:ext>
          </a:extLst>
        </xdr:cNvPr>
        <xdr:cNvSpPr/>
      </xdr:nvSpPr>
      <xdr:spPr>
        <a:xfrm>
          <a:off x="6560820" y="396240"/>
          <a:ext cx="6604635" cy="16002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200" b="1" u="sng">
              <a:solidFill>
                <a:sysClr val="windowText" lastClr="000000"/>
              </a:solidFill>
            </a:rPr>
            <a:t>Description</a:t>
          </a:r>
          <a:r>
            <a:rPr lang="da-DK" sz="1200" b="1" u="sng" baseline="0">
              <a:solidFill>
                <a:sysClr val="windowText" lastClr="000000"/>
              </a:solidFill>
            </a:rPr>
            <a:t> of the scenario calculation</a:t>
          </a:r>
          <a:r>
            <a:rPr lang="da-DK" sz="1200" b="1" u="sng">
              <a:solidFill>
                <a:sysClr val="windowText" lastClr="000000"/>
              </a:solidFill>
            </a:rPr>
            <a:t> (scenario 1)</a:t>
          </a:r>
        </a:p>
        <a:p>
          <a:r>
            <a:rPr lang="da-DK" sz="1100">
              <a:solidFill>
                <a:sysClr val="windowText" lastClr="000000"/>
              </a:solidFill>
            </a:rPr>
            <a:t> </a:t>
          </a:r>
          <a:r>
            <a:rPr lang="da-DK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Facts - standard organic dairy farm (scenario</a:t>
          </a:r>
          <a:r>
            <a:rPr lang="da-DK" sz="11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calculation</a:t>
          </a:r>
          <a:r>
            <a:rPr lang="da-DK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da-DK">
            <a:solidFill>
              <a:sysClr val="windowText" lastClr="000000"/>
            </a:solidFill>
            <a:effectLst/>
          </a:endParaRPr>
        </a:p>
        <a:p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213 Cows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(year);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131 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(0-6 months) slaugther calves;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92 + 12 breeding/heifers;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49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calves (0-6 months); 2 slaugther calves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(6 months - slaugthering)</a:t>
          </a:r>
          <a:endParaRPr lang="da-DK">
            <a:solidFill>
              <a:sysClr val="windowText" lastClr="000000"/>
            </a:solidFill>
            <a:effectLst/>
          </a:endParaRPr>
        </a:p>
        <a:p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10.169 kg EKM per cow</a:t>
          </a:r>
          <a:endParaRPr lang="da-DK">
            <a:solidFill>
              <a:sysClr val="windowText" lastClr="000000"/>
            </a:solidFill>
            <a:effectLst/>
          </a:endParaRPr>
        </a:p>
        <a:p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319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hectar</a:t>
          </a:r>
          <a:endParaRPr lang="da-DK">
            <a:solidFill>
              <a:sysClr val="windowText" lastClr="000000"/>
            </a:solidFill>
            <a:effectLst/>
          </a:endParaRPr>
        </a:p>
        <a:p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 environmental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technologies, degassed biogas (import?)</a:t>
          </a:r>
          <a:endParaRPr lang="da-DK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endParaRPr lang="da-DK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386715</xdr:colOff>
      <xdr:row>11</xdr:row>
      <xdr:rowOff>13335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B9E5D4C5-A33D-46BD-AE00-D698B0681ABB}"/>
            </a:ext>
          </a:extLst>
        </xdr:cNvPr>
        <xdr:cNvSpPr/>
      </xdr:nvSpPr>
      <xdr:spPr>
        <a:xfrm>
          <a:off x="0" y="320040"/>
          <a:ext cx="6421755" cy="131635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200" b="1" u="sng">
              <a:solidFill>
                <a:sysClr val="windowText" lastClr="000000"/>
              </a:solidFill>
            </a:rPr>
            <a:t>Facts - basis dairy farm (scenario 1-5)</a:t>
          </a:r>
        </a:p>
        <a:p>
          <a:pPr eaLnBrk="1" fontAlgn="auto" latinLnBrk="0" hangingPunct="1"/>
          <a:r>
            <a:rPr lang="da-DK" sz="1100">
              <a:solidFill>
                <a:sysClr val="windowText" lastClr="000000"/>
              </a:solidFill>
            </a:rPr>
            <a:t>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268  Cows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(year); 166 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(0-6 months) slaugther calves;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142 breeding/heifers;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61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calves (0-6 months); 3 slaugther calves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(6 months - slaugthering)</a:t>
          </a:r>
          <a:endParaRPr lang="da-DK">
            <a:solidFill>
              <a:sysClr val="windowText" lastClr="000000"/>
            </a:solidFill>
            <a:effectLst/>
          </a:endParaRPr>
        </a:p>
        <a:p>
          <a:pPr algn="l"/>
          <a:r>
            <a:rPr lang="da-DK" sz="1100" baseline="0">
              <a:solidFill>
                <a:sysClr val="windowText" lastClr="000000"/>
              </a:solidFill>
            </a:rPr>
            <a:t>11.559 kg EKM per cow</a:t>
          </a:r>
          <a:endParaRPr lang="da-DK" sz="1100">
            <a:solidFill>
              <a:sysClr val="windowText" lastClr="000000"/>
            </a:solidFill>
          </a:endParaRPr>
        </a:p>
        <a:p>
          <a:pPr algn="l"/>
          <a:r>
            <a:rPr lang="da-DK" sz="1100" baseline="0">
              <a:solidFill>
                <a:sysClr val="windowText" lastClr="000000"/>
              </a:solidFill>
            </a:rPr>
            <a:t>319 </a:t>
          </a:r>
          <a:r>
            <a:rPr lang="da-DK" sz="1100">
              <a:solidFill>
                <a:sysClr val="windowText" lastClr="000000"/>
              </a:solidFill>
            </a:rPr>
            <a:t>hectar (whole</a:t>
          </a:r>
          <a:r>
            <a:rPr lang="da-DK" sz="1100" baseline="0">
              <a:solidFill>
                <a:sysClr val="windowText" lastClr="000000"/>
              </a:solidFill>
            </a:rPr>
            <a:t> grain</a:t>
          </a:r>
          <a:r>
            <a:rPr lang="da-DK" sz="1100">
              <a:solidFill>
                <a:sysClr val="windowText" lastClr="000000"/>
              </a:solidFill>
            </a:rPr>
            <a:t>, grass)</a:t>
          </a:r>
        </a:p>
        <a:p>
          <a:pPr algn="l"/>
          <a:r>
            <a:rPr lang="da-DK" sz="1100">
              <a:solidFill>
                <a:sysClr val="windowText" lastClr="000000"/>
              </a:solidFill>
            </a:rPr>
            <a:t>Animals has no time for grazing (housed full time)</a:t>
          </a:r>
        </a:p>
        <a:p>
          <a:pPr algn="l"/>
          <a:r>
            <a:rPr lang="da-DK" sz="1100">
              <a:solidFill>
                <a:sysClr val="windowText" lastClr="000000"/>
              </a:solidFill>
            </a:rPr>
            <a:t>No environmental</a:t>
          </a:r>
          <a:r>
            <a:rPr lang="da-DK" sz="1100" baseline="0">
              <a:solidFill>
                <a:sysClr val="windowText" lastClr="000000"/>
              </a:solidFill>
            </a:rPr>
            <a:t> technologies, 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degassed biogas (calculate with zero)</a:t>
          </a:r>
          <a:endParaRPr lang="da-DK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19</xdr:col>
      <xdr:colOff>249555</xdr:colOff>
      <xdr:row>1</xdr:row>
      <xdr:rowOff>123825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84390A83-D1F2-4DEE-ACE9-2492B7EE5ABF}"/>
            </a:ext>
          </a:extLst>
        </xdr:cNvPr>
        <xdr:cNvSpPr/>
      </xdr:nvSpPr>
      <xdr:spPr>
        <a:xfrm>
          <a:off x="6583680" y="0"/>
          <a:ext cx="4090035" cy="29908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200" b="1" u="sng">
              <a:solidFill>
                <a:sysClr val="windowText" lastClr="000000"/>
              </a:solidFill>
            </a:rPr>
            <a:t>ESGreenTool Climate 1:</a:t>
          </a:r>
          <a:r>
            <a:rPr lang="da-DK" sz="1200" b="1" u="sng" baseline="0">
              <a:solidFill>
                <a:sysClr val="windowText" lastClr="000000"/>
              </a:solidFill>
            </a:rPr>
            <a:t> use year 2020 for the calculations</a:t>
          </a:r>
          <a:endParaRPr lang="da-DK" sz="1200" b="1" u="sng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541020</xdr:colOff>
      <xdr:row>2</xdr:row>
      <xdr:rowOff>60960</xdr:rowOff>
    </xdr:from>
    <xdr:to>
      <xdr:col>23</xdr:col>
      <xdr:colOff>379095</xdr:colOff>
      <xdr:row>12</xdr:row>
      <xdr:rowOff>83820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A4C9B06E-3006-407D-AC68-013650441FF9}"/>
            </a:ext>
          </a:extLst>
        </xdr:cNvPr>
        <xdr:cNvSpPr/>
      </xdr:nvSpPr>
      <xdr:spPr>
        <a:xfrm>
          <a:off x="6576060" y="381000"/>
          <a:ext cx="6421755" cy="147066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200" b="1" u="sng">
              <a:solidFill>
                <a:sysClr val="windowText" lastClr="000000"/>
              </a:solidFill>
            </a:rPr>
            <a:t>Description</a:t>
          </a:r>
          <a:r>
            <a:rPr lang="da-DK" sz="1200" b="1" u="sng" baseline="0">
              <a:solidFill>
                <a:sysClr val="windowText" lastClr="000000"/>
              </a:solidFill>
            </a:rPr>
            <a:t> of the scenario calculation</a:t>
          </a:r>
          <a:r>
            <a:rPr lang="da-DK" sz="1200" b="1" u="sng">
              <a:solidFill>
                <a:sysClr val="windowText" lastClr="000000"/>
              </a:solidFill>
            </a:rPr>
            <a:t> (scenario 2)</a:t>
          </a:r>
        </a:p>
        <a:p>
          <a:r>
            <a:rPr lang="da-DK" sz="1100">
              <a:solidFill>
                <a:sysClr val="windowText" lastClr="000000"/>
              </a:solidFill>
            </a:rPr>
            <a:t> </a:t>
          </a:r>
          <a:r>
            <a:rPr lang="da-DK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Facts - basis dairy farm (scenario 1-5)</a:t>
          </a:r>
          <a:endParaRPr lang="da-DK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268  Cows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(year); 166 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(0-6 months) slaugther calves;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142 breeding/heifers;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61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calves (0-6 months); 3 slaugther calves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(6 months - slaugthering)</a:t>
          </a:r>
          <a:endParaRPr lang="da-DK">
            <a:solidFill>
              <a:sysClr val="windowText" lastClr="000000"/>
            </a:solidFill>
            <a:effectLst/>
          </a:endParaRPr>
        </a:p>
        <a:p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10.169 kg EKM per cow </a:t>
          </a:r>
        </a:p>
        <a:p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319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hectar (whole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grain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 grass)</a:t>
          </a:r>
          <a:endParaRPr lang="da-DK">
            <a:solidFill>
              <a:sysClr val="windowText" lastClr="000000"/>
            </a:solidFill>
            <a:effectLst/>
          </a:endParaRPr>
        </a:p>
        <a:p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Animals has no time for grazing (housed full time)</a:t>
          </a:r>
          <a:endParaRPr lang="da-DK">
            <a:solidFill>
              <a:sysClr val="windowText" lastClr="000000"/>
            </a:solidFill>
            <a:effectLst/>
          </a:endParaRPr>
        </a:p>
        <a:p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 environmental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technologies, degassed biogas (calculate with zero)</a:t>
          </a:r>
          <a:endParaRPr lang="da-DK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386715</xdr:colOff>
      <xdr:row>11</xdr:row>
      <xdr:rowOff>13335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5546F8DB-F52F-44D0-B83E-D93D45440E0B}"/>
            </a:ext>
          </a:extLst>
        </xdr:cNvPr>
        <xdr:cNvSpPr/>
      </xdr:nvSpPr>
      <xdr:spPr>
        <a:xfrm>
          <a:off x="0" y="289560"/>
          <a:ext cx="6421755" cy="131635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200" b="1" u="sng">
              <a:solidFill>
                <a:sysClr val="windowText" lastClr="000000"/>
              </a:solidFill>
            </a:rPr>
            <a:t>Facts - basis dairy farm (scenario 1-5)</a:t>
          </a:r>
        </a:p>
        <a:p>
          <a:pPr eaLnBrk="1" fontAlgn="auto" latinLnBrk="0" hangingPunct="1"/>
          <a:r>
            <a:rPr lang="da-DK" sz="1100">
              <a:solidFill>
                <a:sysClr val="windowText" lastClr="000000"/>
              </a:solidFill>
            </a:rPr>
            <a:t>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268  Cows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(year); 166 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(0-6 months) slaugther calves;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142 breeding/heifers;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61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calves (0-6 months); 3 slaugther calves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(6 months - slaugthering)</a:t>
          </a:r>
          <a:endParaRPr lang="da-DK">
            <a:solidFill>
              <a:sysClr val="windowText" lastClr="000000"/>
            </a:solidFill>
            <a:effectLst/>
          </a:endParaRPr>
        </a:p>
        <a:p>
          <a:pPr algn="l"/>
          <a:r>
            <a:rPr lang="da-DK" sz="1100" baseline="0">
              <a:solidFill>
                <a:sysClr val="windowText" lastClr="000000"/>
              </a:solidFill>
            </a:rPr>
            <a:t>11.559 kg EKM per cow</a:t>
          </a:r>
          <a:endParaRPr lang="da-DK" sz="1100">
            <a:solidFill>
              <a:sysClr val="windowText" lastClr="000000"/>
            </a:solidFill>
          </a:endParaRPr>
        </a:p>
        <a:p>
          <a:pPr algn="l"/>
          <a:r>
            <a:rPr lang="da-DK" sz="1100" baseline="0">
              <a:solidFill>
                <a:sysClr val="windowText" lastClr="000000"/>
              </a:solidFill>
            </a:rPr>
            <a:t>319 </a:t>
          </a:r>
          <a:r>
            <a:rPr lang="da-DK" sz="1100">
              <a:solidFill>
                <a:sysClr val="windowText" lastClr="000000"/>
              </a:solidFill>
            </a:rPr>
            <a:t>hectar (whole</a:t>
          </a:r>
          <a:r>
            <a:rPr lang="da-DK" sz="1100" baseline="0">
              <a:solidFill>
                <a:sysClr val="windowText" lastClr="000000"/>
              </a:solidFill>
            </a:rPr>
            <a:t> grain</a:t>
          </a:r>
          <a:r>
            <a:rPr lang="da-DK" sz="1100">
              <a:solidFill>
                <a:sysClr val="windowText" lastClr="000000"/>
              </a:solidFill>
            </a:rPr>
            <a:t>, grass)</a:t>
          </a:r>
        </a:p>
        <a:p>
          <a:pPr algn="l"/>
          <a:r>
            <a:rPr lang="da-DK" sz="1100">
              <a:solidFill>
                <a:sysClr val="windowText" lastClr="000000"/>
              </a:solidFill>
            </a:rPr>
            <a:t>Animals has no time for grazing (housed full time)</a:t>
          </a:r>
        </a:p>
        <a:p>
          <a:pPr algn="l"/>
          <a:r>
            <a:rPr lang="da-DK" sz="1100">
              <a:solidFill>
                <a:sysClr val="windowText" lastClr="000000"/>
              </a:solidFill>
            </a:rPr>
            <a:t>No environmental</a:t>
          </a:r>
          <a:r>
            <a:rPr lang="da-DK" sz="1100" baseline="0">
              <a:solidFill>
                <a:sysClr val="windowText" lastClr="000000"/>
              </a:solidFill>
            </a:rPr>
            <a:t> technologies, 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degassed biogas (calculate with zero)</a:t>
          </a:r>
          <a:endParaRPr lang="da-DK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19</xdr:col>
      <xdr:colOff>249555</xdr:colOff>
      <xdr:row>1</xdr:row>
      <xdr:rowOff>123825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E7DEC9C0-D74E-48B1-8FCD-352DA7337DCF}"/>
            </a:ext>
          </a:extLst>
        </xdr:cNvPr>
        <xdr:cNvSpPr/>
      </xdr:nvSpPr>
      <xdr:spPr>
        <a:xfrm>
          <a:off x="6583680" y="0"/>
          <a:ext cx="4090035" cy="29908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200" b="1" u="sng">
              <a:solidFill>
                <a:sysClr val="windowText" lastClr="000000"/>
              </a:solidFill>
            </a:rPr>
            <a:t>ESGreenTool Climate 1:</a:t>
          </a:r>
          <a:r>
            <a:rPr lang="da-DK" sz="1200" b="1" u="sng" baseline="0">
              <a:solidFill>
                <a:sysClr val="windowText" lastClr="000000"/>
              </a:solidFill>
            </a:rPr>
            <a:t> use year 2020 for the calculations</a:t>
          </a:r>
          <a:endParaRPr lang="da-DK" sz="1200" b="1" u="sng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541020</xdr:colOff>
      <xdr:row>2</xdr:row>
      <xdr:rowOff>60960</xdr:rowOff>
    </xdr:from>
    <xdr:to>
      <xdr:col>23</xdr:col>
      <xdr:colOff>379095</xdr:colOff>
      <xdr:row>12</xdr:row>
      <xdr:rowOff>83820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CC5CDDFF-9B61-4C60-A1A9-F0D2B1B23D13}"/>
            </a:ext>
          </a:extLst>
        </xdr:cNvPr>
        <xdr:cNvSpPr/>
      </xdr:nvSpPr>
      <xdr:spPr>
        <a:xfrm>
          <a:off x="6576060" y="381000"/>
          <a:ext cx="6421755" cy="147066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200" b="1" u="sng">
              <a:solidFill>
                <a:sysClr val="windowText" lastClr="000000"/>
              </a:solidFill>
            </a:rPr>
            <a:t>Description</a:t>
          </a:r>
          <a:r>
            <a:rPr lang="da-DK" sz="1200" b="1" u="sng" baseline="0">
              <a:solidFill>
                <a:sysClr val="windowText" lastClr="000000"/>
              </a:solidFill>
            </a:rPr>
            <a:t> of the scenario calculation</a:t>
          </a:r>
          <a:r>
            <a:rPr lang="da-DK" sz="1200" b="1" u="sng">
              <a:solidFill>
                <a:sysClr val="windowText" lastClr="000000"/>
              </a:solidFill>
            </a:rPr>
            <a:t> (scenario 2)</a:t>
          </a:r>
        </a:p>
        <a:p>
          <a:r>
            <a:rPr lang="da-DK" sz="1100">
              <a:solidFill>
                <a:sysClr val="windowText" lastClr="000000"/>
              </a:solidFill>
            </a:rPr>
            <a:t> </a:t>
          </a:r>
          <a:r>
            <a:rPr lang="da-DK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Facts - basis dairy farm (scenario 1-5)</a:t>
          </a:r>
          <a:endParaRPr lang="da-DK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268  Cows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(year); 166 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(0-6 months) slaugther calves;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142 breeding/heifers;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61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calves (0-6 months); 3 slaugther calves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(6 months - slaugthering)</a:t>
          </a:r>
          <a:endParaRPr lang="da-DK">
            <a:solidFill>
              <a:sysClr val="windowText" lastClr="000000"/>
            </a:solidFill>
            <a:effectLst/>
          </a:endParaRPr>
        </a:p>
        <a:p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10.169 kg EKM per cow </a:t>
          </a:r>
        </a:p>
        <a:p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319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hectar (whole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grain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 grass)</a:t>
          </a:r>
          <a:endParaRPr lang="da-DK">
            <a:solidFill>
              <a:sysClr val="windowText" lastClr="000000"/>
            </a:solidFill>
            <a:effectLst/>
          </a:endParaRPr>
        </a:p>
        <a:p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Animals has no time for grazing (housed full time)</a:t>
          </a:r>
          <a:endParaRPr lang="da-DK">
            <a:solidFill>
              <a:sysClr val="windowText" lastClr="000000"/>
            </a:solidFill>
            <a:effectLst/>
          </a:endParaRPr>
        </a:p>
        <a:p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 environmental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technologies, degassed biogas (calculate with zero)</a:t>
          </a:r>
          <a:endParaRPr lang="da-DK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386715</xdr:colOff>
      <xdr:row>11</xdr:row>
      <xdr:rowOff>13335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24156FD0-AF0F-4A94-9EF0-A968A3B985CE}"/>
            </a:ext>
          </a:extLst>
        </xdr:cNvPr>
        <xdr:cNvSpPr/>
      </xdr:nvSpPr>
      <xdr:spPr>
        <a:xfrm>
          <a:off x="0" y="289560"/>
          <a:ext cx="6421755" cy="131635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200" b="1" u="sng">
              <a:solidFill>
                <a:sysClr val="windowText" lastClr="000000"/>
              </a:solidFill>
            </a:rPr>
            <a:t>Facts - basis dairy farm (scenario 1-5) - "Bedriftens tal i ESGreentool"</a:t>
          </a:r>
        </a:p>
        <a:p>
          <a:pPr eaLnBrk="1" fontAlgn="auto" latinLnBrk="0" hangingPunct="1"/>
          <a:r>
            <a:rPr lang="da-DK" sz="1100">
              <a:solidFill>
                <a:sysClr val="windowText" lastClr="000000"/>
              </a:solidFill>
            </a:rPr>
            <a:t>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268  Cows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(year); 166 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(0-6 months) slaugther calves;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142 breeding/heifers;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61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calves (0-6 months); 3 slaugther calves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(6 months - slaugthering)</a:t>
          </a:r>
          <a:endParaRPr lang="da-DK">
            <a:solidFill>
              <a:sysClr val="windowText" lastClr="000000"/>
            </a:solidFill>
            <a:effectLst/>
          </a:endParaRPr>
        </a:p>
        <a:p>
          <a:pPr algn="l"/>
          <a:r>
            <a:rPr lang="da-DK" sz="1100" baseline="0">
              <a:solidFill>
                <a:sysClr val="windowText" lastClr="000000"/>
              </a:solidFill>
            </a:rPr>
            <a:t>11.559 kg EKM per cow</a:t>
          </a:r>
          <a:endParaRPr lang="da-DK" sz="1100">
            <a:solidFill>
              <a:sysClr val="windowText" lastClr="000000"/>
            </a:solidFill>
          </a:endParaRPr>
        </a:p>
        <a:p>
          <a:pPr algn="l"/>
          <a:r>
            <a:rPr lang="da-DK" sz="1100" baseline="0">
              <a:solidFill>
                <a:schemeClr val="tx1"/>
              </a:solidFill>
            </a:rPr>
            <a:t>242 </a:t>
          </a:r>
          <a:r>
            <a:rPr lang="da-DK" sz="1100">
              <a:solidFill>
                <a:schemeClr val="tx1"/>
              </a:solidFill>
            </a:rPr>
            <a:t>hectar </a:t>
          </a:r>
          <a:r>
            <a:rPr lang="da-DK" sz="1100">
              <a:solidFill>
                <a:sysClr val="windowText" lastClr="000000"/>
              </a:solidFill>
            </a:rPr>
            <a:t>(maize</a:t>
          </a:r>
          <a:r>
            <a:rPr lang="da-DK" sz="1100" baseline="0">
              <a:solidFill>
                <a:sysClr val="windowText" lastClr="000000"/>
              </a:solidFill>
            </a:rPr>
            <a:t>, grass)</a:t>
          </a:r>
          <a:endParaRPr lang="da-DK" sz="1100">
            <a:solidFill>
              <a:sysClr val="windowText" lastClr="000000"/>
            </a:solidFill>
          </a:endParaRPr>
        </a:p>
        <a:p>
          <a:pPr algn="l"/>
          <a:r>
            <a:rPr lang="da-DK" sz="1100">
              <a:solidFill>
                <a:sysClr val="windowText" lastClr="000000"/>
              </a:solidFill>
            </a:rPr>
            <a:t>Animals has no time for grazing (housed full time)</a:t>
          </a:r>
        </a:p>
        <a:p>
          <a:pPr algn="l"/>
          <a:r>
            <a:rPr lang="da-DK" sz="1100">
              <a:solidFill>
                <a:sysClr val="windowText" lastClr="000000"/>
              </a:solidFill>
            </a:rPr>
            <a:t>No environmental</a:t>
          </a:r>
          <a:r>
            <a:rPr lang="da-DK" sz="1100" baseline="0">
              <a:solidFill>
                <a:sysClr val="windowText" lastClr="000000"/>
              </a:solidFill>
            </a:rPr>
            <a:t> technologies, 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degassed biogas (calculate with zero)</a:t>
          </a:r>
          <a:endParaRPr lang="da-DK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19</xdr:col>
      <xdr:colOff>249555</xdr:colOff>
      <xdr:row>1</xdr:row>
      <xdr:rowOff>123825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CF557527-DB3D-464E-B8DC-921618417713}"/>
            </a:ext>
          </a:extLst>
        </xdr:cNvPr>
        <xdr:cNvSpPr/>
      </xdr:nvSpPr>
      <xdr:spPr>
        <a:xfrm>
          <a:off x="6583680" y="0"/>
          <a:ext cx="4090035" cy="29908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200" b="1" u="sng">
              <a:solidFill>
                <a:sysClr val="windowText" lastClr="000000"/>
              </a:solidFill>
            </a:rPr>
            <a:t>ESGreenTool Climate 1:</a:t>
          </a:r>
          <a:r>
            <a:rPr lang="da-DK" sz="1200" b="1" u="sng" baseline="0">
              <a:solidFill>
                <a:sysClr val="windowText" lastClr="000000"/>
              </a:solidFill>
            </a:rPr>
            <a:t> use year 2020 for the calculations</a:t>
          </a:r>
          <a:endParaRPr lang="da-DK" sz="1200" b="1" u="sng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26</xdr:col>
      <xdr:colOff>581025</xdr:colOff>
      <xdr:row>1</xdr:row>
      <xdr:rowOff>146685</xdr:rowOff>
    </xdr:from>
    <xdr:to>
      <xdr:col>38</xdr:col>
      <xdr:colOff>419100</xdr:colOff>
      <xdr:row>11</xdr:row>
      <xdr:rowOff>7620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ABEE60F8-E41E-4EC7-91E3-6548152992B1}"/>
            </a:ext>
          </a:extLst>
        </xdr:cNvPr>
        <xdr:cNvSpPr/>
      </xdr:nvSpPr>
      <xdr:spPr>
        <a:xfrm>
          <a:off x="14601825" y="318135"/>
          <a:ext cx="7153275" cy="138493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200" b="1" u="sng">
              <a:solidFill>
                <a:sysClr val="windowText" lastClr="000000"/>
              </a:solidFill>
            </a:rPr>
            <a:t>Description</a:t>
          </a:r>
          <a:r>
            <a:rPr lang="da-DK" sz="1200" b="1" u="sng" baseline="0">
              <a:solidFill>
                <a:sysClr val="windowText" lastClr="000000"/>
              </a:solidFill>
            </a:rPr>
            <a:t> of the scenario calculation</a:t>
          </a:r>
          <a:r>
            <a:rPr lang="da-DK" sz="1200" b="1" u="sng">
              <a:solidFill>
                <a:sysClr val="windowText" lastClr="000000"/>
              </a:solidFill>
            </a:rPr>
            <a:t> (scenario 3)</a:t>
          </a:r>
        </a:p>
        <a:p>
          <a:pPr eaLnBrk="1" fontAlgn="auto" latinLnBrk="0" hangingPunct="1"/>
          <a:r>
            <a:rPr lang="da-DK" sz="1100">
              <a:solidFill>
                <a:sysClr val="windowText" lastClr="000000"/>
              </a:solidFill>
            </a:rPr>
            <a:t>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Short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description of the scenario and what have been changed in the calculation</a:t>
          </a:r>
        </a:p>
        <a:p>
          <a:pPr eaLnBrk="1" fontAlgn="auto" latinLnBrk="0" hangingPunct="1"/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-days /hours of grazing</a:t>
          </a:r>
        </a:p>
        <a:p>
          <a:pPr eaLnBrk="1" fontAlgn="auto" latinLnBrk="0" hangingPunct="1"/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 partly/full time grazing</a:t>
          </a:r>
          <a:endParaRPr lang="da-DK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26</xdr:col>
      <xdr:colOff>367665</xdr:colOff>
      <xdr:row>11</xdr:row>
      <xdr:rowOff>13335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16218B57-3D9A-4694-86F9-EDC6C0A40442}"/>
            </a:ext>
          </a:extLst>
        </xdr:cNvPr>
        <xdr:cNvSpPr/>
      </xdr:nvSpPr>
      <xdr:spPr>
        <a:xfrm>
          <a:off x="7315200" y="323850"/>
          <a:ext cx="7073265" cy="138493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200" b="1" u="sng">
              <a:solidFill>
                <a:sysClr val="windowText" lastClr="000000"/>
              </a:solidFill>
            </a:rPr>
            <a:t>Facts - basis organic dairy farm (scenario 1-5) - "Fremtidsscenarie i ESGreenTool"</a:t>
          </a:r>
        </a:p>
        <a:p>
          <a:pPr eaLnBrk="1" fontAlgn="auto" latinLnBrk="0" hangingPunct="1"/>
          <a:r>
            <a:rPr lang="da-DK" sz="1100">
              <a:solidFill>
                <a:sysClr val="windowText" lastClr="000000"/>
              </a:solidFill>
            </a:rPr>
            <a:t>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268  Cows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(year); 166 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(0-6 months) slaugther calves;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142 breeding/heifers;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61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calves (0-6 months); 3 slaugther calves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(6 months - slaugthering)</a:t>
          </a:r>
          <a:endParaRPr lang="da-DK">
            <a:solidFill>
              <a:sysClr val="windowText" lastClr="000000"/>
            </a:solidFill>
            <a:effectLst/>
          </a:endParaRPr>
        </a:p>
        <a:p>
          <a:pPr algn="l"/>
          <a:r>
            <a:rPr lang="da-DK" sz="1100" baseline="0">
              <a:solidFill>
                <a:srgbClr val="FF0000"/>
              </a:solidFill>
            </a:rPr>
            <a:t>10.159 kg EKM </a:t>
          </a:r>
        </a:p>
        <a:p>
          <a:pPr algn="l"/>
          <a:r>
            <a:rPr lang="da-DK" sz="1100" baseline="0">
              <a:solidFill>
                <a:srgbClr val="FF0000"/>
              </a:solidFill>
            </a:rPr>
            <a:t>319</a:t>
          </a:r>
          <a:r>
            <a:rPr lang="da-DK" sz="1100" baseline="0">
              <a:solidFill>
                <a:sysClr val="windowText" lastClr="000000"/>
              </a:solidFill>
            </a:rPr>
            <a:t> </a:t>
          </a:r>
          <a:r>
            <a:rPr lang="da-DK" sz="1100">
              <a:solidFill>
                <a:sysClr val="windowText" lastClr="000000"/>
              </a:solidFill>
            </a:rPr>
            <a:t>hectar (whole</a:t>
          </a:r>
          <a:r>
            <a:rPr lang="da-DK" sz="1100" baseline="0">
              <a:solidFill>
                <a:sysClr val="windowText" lastClr="000000"/>
              </a:solidFill>
            </a:rPr>
            <a:t> grain</a:t>
          </a:r>
          <a:r>
            <a:rPr lang="da-DK" sz="1100">
              <a:solidFill>
                <a:sysClr val="windowText" lastClr="000000"/>
              </a:solidFill>
            </a:rPr>
            <a:t>, grass) </a:t>
          </a:r>
        </a:p>
        <a:p>
          <a:pPr algn="l"/>
          <a:r>
            <a:rPr lang="da-DK" sz="1100">
              <a:solidFill>
                <a:sysClr val="windowText" lastClr="000000"/>
              </a:solidFill>
            </a:rPr>
            <a:t>Animals has no time for grazing (housed full time)</a:t>
          </a:r>
        </a:p>
        <a:p>
          <a:pPr algn="l"/>
          <a:r>
            <a:rPr lang="da-DK" sz="1100">
              <a:solidFill>
                <a:sysClr val="windowText" lastClr="000000"/>
              </a:solidFill>
            </a:rPr>
            <a:t>No environmental</a:t>
          </a:r>
          <a:r>
            <a:rPr lang="da-DK" sz="1100" baseline="0">
              <a:solidFill>
                <a:sysClr val="windowText" lastClr="000000"/>
              </a:solidFill>
            </a:rPr>
            <a:t> technologies, 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degassed biogas (calculate with zero)</a:t>
          </a:r>
          <a:endParaRPr lang="da-DK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19</xdr:col>
      <xdr:colOff>249555</xdr:colOff>
      <xdr:row>1</xdr:row>
      <xdr:rowOff>123825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B358F5D2-4D9A-400B-8F0E-D4A2248B0AD5}"/>
            </a:ext>
          </a:extLst>
        </xdr:cNvPr>
        <xdr:cNvSpPr/>
      </xdr:nvSpPr>
      <xdr:spPr>
        <a:xfrm>
          <a:off x="6583680" y="0"/>
          <a:ext cx="4090035" cy="29908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200" b="1" u="sng">
              <a:solidFill>
                <a:sysClr val="windowText" lastClr="000000"/>
              </a:solidFill>
            </a:rPr>
            <a:t>ESGreenTool Climate 1:</a:t>
          </a:r>
          <a:r>
            <a:rPr lang="da-DK" sz="1200" b="1" u="sng" baseline="0">
              <a:solidFill>
                <a:sysClr val="windowText" lastClr="000000"/>
              </a:solidFill>
            </a:rPr>
            <a:t> use year 2020 for the calculations</a:t>
          </a:r>
          <a:endParaRPr lang="da-DK" sz="1200" b="1" u="sng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590550</xdr:colOff>
      <xdr:row>2</xdr:row>
      <xdr:rowOff>9525</xdr:rowOff>
    </xdr:from>
    <xdr:to>
      <xdr:col>31</xdr:col>
      <xdr:colOff>367665</xdr:colOff>
      <xdr:row>11</xdr:row>
      <xdr:rowOff>22860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451DD921-D4A2-4DFD-82B2-8705EFB015F1}"/>
            </a:ext>
          </a:extLst>
        </xdr:cNvPr>
        <xdr:cNvSpPr/>
      </xdr:nvSpPr>
      <xdr:spPr>
        <a:xfrm>
          <a:off x="12172950" y="333375"/>
          <a:ext cx="7092315" cy="138493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200" b="1" u="sng">
              <a:solidFill>
                <a:sysClr val="windowText" lastClr="000000"/>
              </a:solidFill>
            </a:rPr>
            <a:t>Description</a:t>
          </a:r>
          <a:r>
            <a:rPr lang="da-DK" sz="1200" b="1" u="sng" baseline="0">
              <a:solidFill>
                <a:sysClr val="windowText" lastClr="000000"/>
              </a:solidFill>
            </a:rPr>
            <a:t> of the scenario calculation</a:t>
          </a:r>
          <a:r>
            <a:rPr lang="da-DK" sz="1200" b="1" u="sng">
              <a:solidFill>
                <a:sysClr val="windowText" lastClr="000000"/>
              </a:solidFill>
            </a:rPr>
            <a:t> (scenario 4)</a:t>
          </a:r>
        </a:p>
        <a:p>
          <a:pPr eaLnBrk="1" fontAlgn="auto" latinLnBrk="0" hangingPunct="1"/>
          <a:r>
            <a:rPr lang="da-DK" sz="1100">
              <a:solidFill>
                <a:sysClr val="windowText" lastClr="000000"/>
              </a:solidFill>
            </a:rPr>
            <a:t>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Short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description of the scenario and what have been changed in the calculation</a:t>
          </a:r>
          <a:endParaRPr lang="da-DK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0</xdr:col>
      <xdr:colOff>0</xdr:colOff>
      <xdr:row>1</xdr:row>
      <xdr:rowOff>123825</xdr:rowOff>
    </xdr:from>
    <xdr:to>
      <xdr:col>6</xdr:col>
      <xdr:colOff>495300</xdr:colOff>
      <xdr:row>12</xdr:row>
      <xdr:rowOff>19051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6843804C-C0C3-4582-80CF-18E3FA6AC0BB}"/>
            </a:ext>
          </a:extLst>
        </xdr:cNvPr>
        <xdr:cNvSpPr/>
      </xdr:nvSpPr>
      <xdr:spPr>
        <a:xfrm>
          <a:off x="0" y="295275"/>
          <a:ext cx="4152900" cy="157162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200" b="1" u="sng">
              <a:solidFill>
                <a:sysClr val="windowText" lastClr="000000"/>
              </a:solidFill>
            </a:rPr>
            <a:t>Facts - conventional dairy farm (customized)</a:t>
          </a:r>
        </a:p>
        <a:p>
          <a:pPr algn="l"/>
          <a:endParaRPr lang="da-DK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ysClr val="windowText" lastClr="000000"/>
              </a:solidFill>
            </a:rPr>
            <a:t>268  Cows</a:t>
          </a:r>
          <a:r>
            <a:rPr lang="da-DK" sz="1100" baseline="0">
              <a:solidFill>
                <a:sysClr val="windowText" lastClr="000000"/>
              </a:solidFill>
            </a:rPr>
            <a:t> </a:t>
          </a:r>
          <a:r>
            <a:rPr lang="da-DK" sz="1100">
              <a:solidFill>
                <a:sysClr val="windowText" lastClr="000000"/>
              </a:solidFill>
            </a:rPr>
            <a:t>(year); 166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(0-6 months) slaugther calves;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142 breeding/heifers;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61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calves (0-6 months); 3 slaugther calves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(6 months - slaugthering)</a:t>
          </a:r>
          <a:endParaRPr lang="da-DK" sz="1100">
            <a:solidFill>
              <a:sysClr val="windowText" lastClr="000000"/>
            </a:solidFill>
          </a:endParaRPr>
        </a:p>
        <a:p>
          <a:pPr algn="l"/>
          <a:r>
            <a:rPr lang="da-DK" sz="1100">
              <a:solidFill>
                <a:sysClr val="windowText" lastClr="000000"/>
              </a:solidFill>
            </a:rPr>
            <a:t>11.559 kg EKM per cow</a:t>
          </a:r>
        </a:p>
        <a:p>
          <a:pPr algn="l"/>
          <a:r>
            <a:rPr lang="da-DK" sz="1100" baseline="0">
              <a:solidFill>
                <a:sysClr val="windowText" lastClr="000000"/>
              </a:solidFill>
            </a:rPr>
            <a:t>242 </a:t>
          </a:r>
          <a:r>
            <a:rPr lang="da-DK" sz="1100">
              <a:solidFill>
                <a:sysClr val="windowText" lastClr="000000"/>
              </a:solidFill>
            </a:rPr>
            <a:t>hectar</a:t>
          </a:r>
        </a:p>
        <a:p>
          <a:pPr algn="l"/>
          <a:r>
            <a:rPr lang="da-DK" sz="1100">
              <a:solidFill>
                <a:sysClr val="windowText" lastClr="000000"/>
              </a:solidFill>
            </a:rPr>
            <a:t>No environmental</a:t>
          </a:r>
          <a:r>
            <a:rPr lang="da-DK" sz="1100" baseline="0">
              <a:solidFill>
                <a:sysClr val="windowText" lastClr="000000"/>
              </a:solidFill>
            </a:rPr>
            <a:t> technologies, no degassed biogas </a:t>
          </a:r>
          <a:endParaRPr lang="da-DK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485775</xdr:colOff>
      <xdr:row>2</xdr:row>
      <xdr:rowOff>38100</xdr:rowOff>
    </xdr:from>
    <xdr:to>
      <xdr:col>19</xdr:col>
      <xdr:colOff>243840</xdr:colOff>
      <xdr:row>11</xdr:row>
      <xdr:rowOff>51435</xdr:rowOff>
    </xdr:to>
    <xdr:sp macro="" textlink="">
      <xdr:nvSpPr>
        <xdr:cNvPr id="7" name="Rektangel 6">
          <a:extLst>
            <a:ext uri="{FF2B5EF4-FFF2-40B4-BE49-F238E27FC236}">
              <a16:creationId xmlns:a16="http://schemas.microsoft.com/office/drawing/2014/main" id="{86900624-FBFB-46F9-A5C8-BA3B63C2EAA7}"/>
            </a:ext>
          </a:extLst>
        </xdr:cNvPr>
        <xdr:cNvSpPr/>
      </xdr:nvSpPr>
      <xdr:spPr>
        <a:xfrm>
          <a:off x="4752975" y="361950"/>
          <a:ext cx="7073265" cy="138493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200" b="1" u="sng">
              <a:solidFill>
                <a:sysClr val="windowText" lastClr="000000"/>
              </a:solidFill>
            </a:rPr>
            <a:t>Facts - basis organic dairy farm (scenario 1-5)</a:t>
          </a:r>
        </a:p>
        <a:p>
          <a:pPr eaLnBrk="1" fontAlgn="auto" latinLnBrk="0" hangingPunct="1"/>
          <a:r>
            <a:rPr lang="da-DK" sz="1100">
              <a:solidFill>
                <a:sysClr val="windowText" lastClr="000000"/>
              </a:solidFill>
            </a:rPr>
            <a:t>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268  Cows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(year); 166 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(0-6 months) slaugther calves;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142 breeding/heifers;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61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calves (0-6 months); 3 slaugther calves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(6 months - slaugthering)</a:t>
          </a:r>
          <a:endParaRPr lang="da-DK">
            <a:solidFill>
              <a:sysClr val="windowText" lastClr="000000"/>
            </a:solidFill>
            <a:effectLst/>
          </a:endParaRPr>
        </a:p>
        <a:p>
          <a:pPr algn="l"/>
          <a:r>
            <a:rPr lang="da-DK" sz="1100" baseline="0">
              <a:solidFill>
                <a:srgbClr val="FF0000"/>
              </a:solidFill>
            </a:rPr>
            <a:t>10.159 kg EKM </a:t>
          </a:r>
        </a:p>
        <a:p>
          <a:pPr algn="l"/>
          <a:r>
            <a:rPr lang="da-DK" sz="1100" baseline="0">
              <a:solidFill>
                <a:srgbClr val="FF0000"/>
              </a:solidFill>
            </a:rPr>
            <a:t>319</a:t>
          </a:r>
          <a:r>
            <a:rPr lang="da-DK" sz="1100" baseline="0">
              <a:solidFill>
                <a:sysClr val="windowText" lastClr="000000"/>
              </a:solidFill>
            </a:rPr>
            <a:t> </a:t>
          </a:r>
          <a:r>
            <a:rPr lang="da-DK" sz="1100">
              <a:solidFill>
                <a:sysClr val="windowText" lastClr="000000"/>
              </a:solidFill>
            </a:rPr>
            <a:t>hectar (whole</a:t>
          </a:r>
          <a:r>
            <a:rPr lang="da-DK" sz="1100" baseline="0">
              <a:solidFill>
                <a:sysClr val="windowText" lastClr="000000"/>
              </a:solidFill>
            </a:rPr>
            <a:t> grain</a:t>
          </a:r>
          <a:r>
            <a:rPr lang="da-DK" sz="1100">
              <a:solidFill>
                <a:sysClr val="windowText" lastClr="000000"/>
              </a:solidFill>
            </a:rPr>
            <a:t>, grass) </a:t>
          </a:r>
        </a:p>
        <a:p>
          <a:pPr algn="l"/>
          <a:r>
            <a:rPr lang="da-DK" sz="1100">
              <a:solidFill>
                <a:sysClr val="windowText" lastClr="000000"/>
              </a:solidFill>
            </a:rPr>
            <a:t>Animals has no time for grazing (housed full time)</a:t>
          </a:r>
        </a:p>
        <a:p>
          <a:pPr algn="l"/>
          <a:r>
            <a:rPr lang="da-DK" sz="1100">
              <a:solidFill>
                <a:sysClr val="windowText" lastClr="000000"/>
              </a:solidFill>
            </a:rPr>
            <a:t>No environmental</a:t>
          </a:r>
          <a:r>
            <a:rPr lang="da-DK" sz="1100" baseline="0">
              <a:solidFill>
                <a:sysClr val="windowText" lastClr="000000"/>
              </a:solidFill>
            </a:rPr>
            <a:t> technologies, 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degassed biogas (calculate with zero)</a:t>
          </a:r>
          <a:endParaRPr lang="da-DK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80010</xdr:colOff>
      <xdr:row>155</xdr:row>
      <xdr:rowOff>140970</xdr:rowOff>
    </xdr:from>
    <xdr:to>
      <xdr:col>20</xdr:col>
      <xdr:colOff>72390</xdr:colOff>
      <xdr:row>171</xdr:row>
      <xdr:rowOff>80010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665D7C72-50F7-D4B2-A4CA-0C274CDF1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19</xdr:col>
      <xdr:colOff>249555</xdr:colOff>
      <xdr:row>1</xdr:row>
      <xdr:rowOff>123825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572EC4CF-02D0-49F1-B42F-83E9F4DBD64E}"/>
            </a:ext>
          </a:extLst>
        </xdr:cNvPr>
        <xdr:cNvSpPr/>
      </xdr:nvSpPr>
      <xdr:spPr>
        <a:xfrm>
          <a:off x="6583680" y="0"/>
          <a:ext cx="4090035" cy="29908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200" b="1" u="sng">
              <a:solidFill>
                <a:sysClr val="windowText" lastClr="000000"/>
              </a:solidFill>
            </a:rPr>
            <a:t>ESGreenTool Climate 1:</a:t>
          </a:r>
          <a:r>
            <a:rPr lang="da-DK" sz="1200" b="1" u="sng" baseline="0">
              <a:solidFill>
                <a:sysClr val="windowText" lastClr="000000"/>
              </a:solidFill>
            </a:rPr>
            <a:t> use year 2020 for the calculations</a:t>
          </a:r>
          <a:endParaRPr lang="da-DK" sz="1200" b="1" u="sng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26</xdr:col>
      <xdr:colOff>647700</xdr:colOff>
      <xdr:row>0</xdr:row>
      <xdr:rowOff>180975</xdr:rowOff>
    </xdr:from>
    <xdr:to>
      <xdr:col>45</xdr:col>
      <xdr:colOff>300990</xdr:colOff>
      <xdr:row>12</xdr:row>
      <xdr:rowOff>1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45B1A091-174A-4489-8E12-2ACA0F253A3B}"/>
            </a:ext>
          </a:extLst>
        </xdr:cNvPr>
        <xdr:cNvSpPr/>
      </xdr:nvSpPr>
      <xdr:spPr>
        <a:xfrm>
          <a:off x="18202275" y="180975"/>
          <a:ext cx="11721465" cy="168592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200" b="1" u="sng">
              <a:solidFill>
                <a:sysClr val="windowText" lastClr="000000"/>
              </a:solidFill>
            </a:rPr>
            <a:t>Description</a:t>
          </a:r>
          <a:r>
            <a:rPr lang="da-DK" sz="1200" b="1" u="sng" baseline="0">
              <a:solidFill>
                <a:sysClr val="windowText" lastClr="000000"/>
              </a:solidFill>
            </a:rPr>
            <a:t> of the scenario calculation</a:t>
          </a:r>
          <a:r>
            <a:rPr lang="da-DK" sz="1200" b="1" u="sng">
              <a:solidFill>
                <a:sysClr val="windowText" lastClr="000000"/>
              </a:solidFill>
            </a:rPr>
            <a:t> (scenario 5)</a:t>
          </a:r>
        </a:p>
        <a:p>
          <a:pPr eaLnBrk="1" fontAlgn="auto" latinLnBrk="0" hangingPunct="1"/>
          <a:r>
            <a:rPr lang="da-DK" sz="1100">
              <a:solidFill>
                <a:sysClr val="windowText" lastClr="000000"/>
              </a:solidFill>
            </a:rPr>
            <a:t>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Short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description of the scenario and what have been changed in the calculation</a:t>
          </a:r>
          <a:endParaRPr lang="da-DK" sz="1100" b="0" i="0" u="none" strike="noStrike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da-DK">
              <a:solidFill>
                <a:sysClr val="windowText" lastClr="000000"/>
              </a:solidFill>
              <a:effectLst/>
            </a:rPr>
            <a:t>Calculation:</a:t>
          </a:r>
        </a:p>
        <a:p>
          <a:pPr eaLnBrk="1" fontAlgn="auto" latinLnBrk="0" hangingPunct="1"/>
          <a:r>
            <a:rPr lang="da-DK">
              <a:solidFill>
                <a:sysClr val="windowText" lastClr="000000"/>
              </a:solidFill>
              <a:effectLst/>
            </a:rPr>
            <a:t>-</a:t>
          </a:r>
          <a:r>
            <a:rPr lang="da-DK" baseline="0">
              <a:solidFill>
                <a:sysClr val="windowText" lastClr="000000"/>
              </a:solidFill>
              <a:effectLst/>
            </a:rPr>
            <a:t> 0 imported feed</a:t>
          </a:r>
        </a:p>
        <a:p>
          <a:pPr eaLnBrk="1" fontAlgn="auto" latinLnBrk="0" hangingPunct="1"/>
          <a:r>
            <a:rPr lang="da-DK" baseline="0">
              <a:solidFill>
                <a:sysClr val="windowText" lastClr="000000"/>
              </a:solidFill>
              <a:effectLst/>
            </a:rPr>
            <a:t>- 50 % imported feed</a:t>
          </a:r>
        </a:p>
        <a:p>
          <a:pPr eaLnBrk="1" fontAlgn="auto" latinLnBrk="0" hangingPunct="1"/>
          <a:r>
            <a:rPr lang="da-DK" baseline="0">
              <a:solidFill>
                <a:sysClr val="windowText" lastClr="000000"/>
              </a:solidFill>
              <a:effectLst/>
            </a:rPr>
            <a:t>- 80 % imported feed</a:t>
          </a:r>
        </a:p>
        <a:p>
          <a:pPr eaLnBrk="1" fontAlgn="auto" latinLnBrk="0" hangingPunct="1"/>
          <a:r>
            <a:rPr lang="da-DK" baseline="0">
              <a:solidFill>
                <a:sysClr val="windowText" lastClr="000000"/>
              </a:solidFill>
              <a:effectLst/>
            </a:rPr>
            <a:t>-100 % imported feed</a:t>
          </a:r>
        </a:p>
        <a:p>
          <a:pPr eaLnBrk="1" fontAlgn="auto" latinLnBrk="0" hangingPunct="1"/>
          <a:r>
            <a:rPr lang="da-DK" baseline="0">
              <a:solidFill>
                <a:sysClr val="windowText" lastClr="000000"/>
              </a:solidFill>
              <a:effectLst/>
            </a:rPr>
            <a:t>No use of maize in the scenario calcultations for the organic farm</a:t>
          </a:r>
        </a:p>
        <a:p>
          <a:pPr eaLnBrk="1" fontAlgn="auto" latinLnBrk="0" hangingPunct="1"/>
          <a:r>
            <a:rPr lang="da-DK" baseline="0">
              <a:solidFill>
                <a:sysClr val="windowText" lastClr="000000"/>
              </a:solidFill>
              <a:effectLst/>
            </a:rPr>
            <a:t>Changed the feed ingrients for the organic farm (no maize silage)</a:t>
          </a:r>
          <a:endParaRPr lang="da-DK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11</xdr:col>
      <xdr:colOff>386715</xdr:colOff>
      <xdr:row>12</xdr:row>
      <xdr:rowOff>13335</xdr:rowOff>
    </xdr:to>
    <xdr:sp macro="" textlink="">
      <xdr:nvSpPr>
        <xdr:cNvPr id="6" name="Rektangel 5">
          <a:extLst>
            <a:ext uri="{FF2B5EF4-FFF2-40B4-BE49-F238E27FC236}">
              <a16:creationId xmlns:a16="http://schemas.microsoft.com/office/drawing/2014/main" id="{E2025FEE-ED62-487C-A1EA-3291CDB698B0}"/>
            </a:ext>
          </a:extLst>
        </xdr:cNvPr>
        <xdr:cNvSpPr/>
      </xdr:nvSpPr>
      <xdr:spPr>
        <a:xfrm>
          <a:off x="0" y="495300"/>
          <a:ext cx="7092315" cy="138493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200" b="1" u="sng">
              <a:solidFill>
                <a:sysClr val="windowText" lastClr="000000"/>
              </a:solidFill>
            </a:rPr>
            <a:t>Facts - basis dairy farm (scenario 1-5) - "Bedriftens tal i ESGreentool"</a:t>
          </a:r>
        </a:p>
        <a:p>
          <a:pPr eaLnBrk="1" fontAlgn="auto" latinLnBrk="0" hangingPunct="1"/>
          <a:r>
            <a:rPr lang="da-DK" sz="1100">
              <a:solidFill>
                <a:sysClr val="windowText" lastClr="000000"/>
              </a:solidFill>
            </a:rPr>
            <a:t>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268  Cows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(year); 166 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(0-6 months) slaugther calves;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142 breeding/heifers;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61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calves (0-6 months); 3 slaugther calves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(6 months - slaugthering)</a:t>
          </a:r>
          <a:endParaRPr lang="da-DK">
            <a:solidFill>
              <a:sysClr val="windowText" lastClr="000000"/>
            </a:solidFill>
            <a:effectLst/>
          </a:endParaRPr>
        </a:p>
        <a:p>
          <a:pPr algn="l"/>
          <a:r>
            <a:rPr lang="da-DK" sz="1100" baseline="0">
              <a:solidFill>
                <a:sysClr val="windowText" lastClr="000000"/>
              </a:solidFill>
            </a:rPr>
            <a:t>11.559 kg EKM per cow</a:t>
          </a:r>
          <a:endParaRPr lang="da-DK" sz="1100">
            <a:solidFill>
              <a:sysClr val="windowText" lastClr="000000"/>
            </a:solidFill>
          </a:endParaRPr>
        </a:p>
        <a:p>
          <a:pPr algn="l"/>
          <a:r>
            <a:rPr lang="da-DK" sz="1100" baseline="0">
              <a:solidFill>
                <a:schemeClr val="tx1"/>
              </a:solidFill>
            </a:rPr>
            <a:t>242 </a:t>
          </a:r>
          <a:r>
            <a:rPr lang="da-DK" sz="1100">
              <a:solidFill>
                <a:schemeClr val="tx1"/>
              </a:solidFill>
            </a:rPr>
            <a:t>hectar </a:t>
          </a:r>
          <a:r>
            <a:rPr lang="da-DK" sz="1100">
              <a:solidFill>
                <a:sysClr val="windowText" lastClr="000000"/>
              </a:solidFill>
            </a:rPr>
            <a:t>(maize</a:t>
          </a:r>
          <a:r>
            <a:rPr lang="da-DK" sz="1100" baseline="0">
              <a:solidFill>
                <a:sysClr val="windowText" lastClr="000000"/>
              </a:solidFill>
            </a:rPr>
            <a:t>, grass)</a:t>
          </a:r>
          <a:endParaRPr lang="da-DK" sz="1100">
            <a:solidFill>
              <a:sysClr val="windowText" lastClr="000000"/>
            </a:solidFill>
          </a:endParaRPr>
        </a:p>
        <a:p>
          <a:pPr algn="l"/>
          <a:r>
            <a:rPr lang="da-DK" sz="1100">
              <a:solidFill>
                <a:sysClr val="windowText" lastClr="000000"/>
              </a:solidFill>
            </a:rPr>
            <a:t>Animals has no time for grazing (housed full time)</a:t>
          </a:r>
        </a:p>
        <a:p>
          <a:pPr algn="l"/>
          <a:r>
            <a:rPr lang="da-DK" sz="1100">
              <a:solidFill>
                <a:sysClr val="windowText" lastClr="000000"/>
              </a:solidFill>
            </a:rPr>
            <a:t>No environmental</a:t>
          </a:r>
          <a:r>
            <a:rPr lang="da-DK" sz="1100" baseline="0">
              <a:solidFill>
                <a:sysClr val="windowText" lastClr="000000"/>
              </a:solidFill>
            </a:rPr>
            <a:t> technologies, 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degassed biogas (calculate with zero)</a:t>
          </a:r>
          <a:endParaRPr lang="da-DK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361950</xdr:colOff>
      <xdr:row>2</xdr:row>
      <xdr:rowOff>133350</xdr:rowOff>
    </xdr:from>
    <xdr:to>
      <xdr:col>25</xdr:col>
      <xdr:colOff>834390</xdr:colOff>
      <xdr:row>11</xdr:row>
      <xdr:rowOff>146685</xdr:rowOff>
    </xdr:to>
    <xdr:sp macro="" textlink="">
      <xdr:nvSpPr>
        <xdr:cNvPr id="7" name="Rektangel 6">
          <a:extLst>
            <a:ext uri="{FF2B5EF4-FFF2-40B4-BE49-F238E27FC236}">
              <a16:creationId xmlns:a16="http://schemas.microsoft.com/office/drawing/2014/main" id="{B4AAEF44-7B96-4590-A664-7658FF55E595}"/>
            </a:ext>
          </a:extLst>
        </xdr:cNvPr>
        <xdr:cNvSpPr/>
      </xdr:nvSpPr>
      <xdr:spPr>
        <a:xfrm>
          <a:off x="7067550" y="476250"/>
          <a:ext cx="10226040" cy="138493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200" b="1" u="sng">
              <a:solidFill>
                <a:sysClr val="windowText" lastClr="000000"/>
              </a:solidFill>
            </a:rPr>
            <a:t>Facts - basis organic dairy farm (scenario 1-5) - "Fremtidsscenarie i ESGreenTool"</a:t>
          </a:r>
        </a:p>
        <a:p>
          <a:pPr eaLnBrk="1" fontAlgn="auto" latinLnBrk="0" hangingPunct="1"/>
          <a:r>
            <a:rPr lang="da-DK" sz="1100">
              <a:solidFill>
                <a:sysClr val="windowText" lastClr="000000"/>
              </a:solidFill>
            </a:rPr>
            <a:t>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268  Cows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(year); 166 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(0-6 months) slaugther calves;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142 breeding/heifers;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61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calves (0-6 months); 3 slaugther calves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(6 months - slaugthering)</a:t>
          </a:r>
          <a:endParaRPr lang="da-DK">
            <a:solidFill>
              <a:sysClr val="windowText" lastClr="000000"/>
            </a:solidFill>
            <a:effectLst/>
          </a:endParaRPr>
        </a:p>
        <a:p>
          <a:pPr algn="l"/>
          <a:r>
            <a:rPr lang="da-DK" sz="1100" baseline="0">
              <a:solidFill>
                <a:srgbClr val="FF0000"/>
              </a:solidFill>
            </a:rPr>
            <a:t>10.159 kg EKM </a:t>
          </a:r>
        </a:p>
        <a:p>
          <a:pPr algn="l"/>
          <a:r>
            <a:rPr lang="da-DK" sz="1100" baseline="0">
              <a:solidFill>
                <a:srgbClr val="FF0000"/>
              </a:solidFill>
            </a:rPr>
            <a:t>319</a:t>
          </a:r>
          <a:r>
            <a:rPr lang="da-DK" sz="1100" baseline="0">
              <a:solidFill>
                <a:sysClr val="windowText" lastClr="000000"/>
              </a:solidFill>
            </a:rPr>
            <a:t> </a:t>
          </a:r>
          <a:r>
            <a:rPr lang="da-DK" sz="1100">
              <a:solidFill>
                <a:sysClr val="windowText" lastClr="000000"/>
              </a:solidFill>
            </a:rPr>
            <a:t>hectar (whole</a:t>
          </a:r>
          <a:r>
            <a:rPr lang="da-DK" sz="1100" baseline="0">
              <a:solidFill>
                <a:sysClr val="windowText" lastClr="000000"/>
              </a:solidFill>
            </a:rPr>
            <a:t> grain</a:t>
          </a:r>
          <a:r>
            <a:rPr lang="da-DK" sz="1100">
              <a:solidFill>
                <a:sysClr val="windowText" lastClr="000000"/>
              </a:solidFill>
            </a:rPr>
            <a:t>, grass) </a:t>
          </a:r>
        </a:p>
        <a:p>
          <a:pPr algn="l"/>
          <a:r>
            <a:rPr lang="da-DK" sz="1100">
              <a:solidFill>
                <a:sysClr val="windowText" lastClr="000000"/>
              </a:solidFill>
            </a:rPr>
            <a:t>Animals has no time for grazing (housed full time)</a:t>
          </a:r>
        </a:p>
        <a:p>
          <a:pPr algn="l"/>
          <a:r>
            <a:rPr lang="da-DK" sz="1100">
              <a:solidFill>
                <a:sysClr val="windowText" lastClr="000000"/>
              </a:solidFill>
            </a:rPr>
            <a:t>No environmental</a:t>
          </a:r>
          <a:r>
            <a:rPr lang="da-DK" sz="1100" baseline="0">
              <a:solidFill>
                <a:sysClr val="windowText" lastClr="000000"/>
              </a:solidFill>
            </a:rPr>
            <a:t> technologies, </a:t>
          </a:r>
          <a:r>
            <a:rPr lang="da-DK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degassed biogas (calculate with zero)</a:t>
          </a:r>
          <a:endParaRPr lang="da-DK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ulie Cherono Schmidt Henriksen" id="{710F5A33-EA94-4209-8A1C-D53FECEE9B1C}" userId="S::jcsh@icoel.dk::1267bf81-5384-416b-b663-9762081d8c65" providerId="AD"/>
  <person displayName="Malene Myllerup" id="{58BFB393-8361-4674-93AB-F465FC5228D1}" userId="S::mamy@icoel.dk::3fa9ec19-636b-4b96-a915-1fb1c1901dfc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3" dT="2025-11-12T11:32:40.31" personId="{58BFB393-8361-4674-93AB-F465FC5228D1}" id="{E5E34996-3AD2-45C0-8A32-4ACF2E74BAE0}">
    <text>Minerals = 100 % import</text>
  </threadedComment>
  <threadedComment ref="C21" dT="2025-12-15T11:22:05.02" personId="{58BFB393-8361-4674-93AB-F465FC5228D1}" id="{FB8E0128-4627-4212-AF14-AF33449F0A42}">
    <text>Tidligere 375 - det har ikke været muligt at genskabe de 375</text>
  </threadedComment>
  <threadedComment ref="C23" dT="2025-12-15T11:22:33.90" personId="{58BFB393-8361-4674-93AB-F465FC5228D1}" id="{AD94E14A-B333-486B-B364-F67239148389}">
    <text>Tidligere 360 - det har ikke været muligt at genskabe 360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AI19" dT="2025-10-14T12:01:11.85" personId="{58BFB393-8361-4674-93AB-F465FC5228D1}" id="{D6853AF0-F60D-43C8-9350-DC8DEA513F21}">
    <text>Beregnet ud fra antal dyr på dybstrøelse:
280 ton /256 dyr = 1,06 t/dyr x 268 dyr = 293</text>
  </threadedComment>
  <threadedComment ref="AI29" dT="2025-10-15T06:15:31.00" personId="{58BFB393-8361-4674-93AB-F465FC5228D1}" id="{54F873D4-F8A1-4CE8-AC64-F58C342E637B}">
    <text>Beregnet ud fra 268 årskøer</text>
  </threadedComment>
  <threadedComment ref="K34" dT="2025-10-14T11:50:54.85" personId="{58BFB393-8361-4674-93AB-F465FC5228D1}" id="{F7E77676-F7F3-4F31-94D6-781B853DC0AE}">
    <text xml:space="preserve">Korrekt metode? 
Normtal 2024/2025: 33,2 ton gylle pr ko x 4,5 kg x 12 køer (ekstra)
Sengestald opdræt: 6,44 ton gylle x 7,01 kg N x 5 kvier 
= i alt 1792,8+225,72 kg N ekstra = 2018,52
</text>
  </threadedComment>
  <threadedComment ref="K36" dT="2025-10-14T11:51:59.27" personId="{58BFB393-8361-4674-93AB-F465FC5228D1}" id="{7E3C5BE2-43BA-42B5-914E-0693EF7D1FAA}">
    <text>Beregning af kg N ved ekstra dyr:
Dybstrøelse (kalve): 0,937 t gødning x 14,1 kg N x 8 ekstra kalve
I alt - 105,69 kg N ekstra</text>
  </threadedComment>
  <threadedComment ref="K58" dT="2025-10-27T09:49:01.57" personId="{710F5A33-EA94-4209-8A1C-D53FECEE9B1C}" id="{AE2FEA9F-0640-4234-B161-05FD4A61B399}">
    <text>I have changed the distribution so that we do not get any peat soils affecting the results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U12" dT="2025-10-14T12:21:29.47" personId="{58BFB393-8361-4674-93AB-F465FC5228D1}" id="{CE6708FB-FFE3-49D5-BC46-B5B86FDB7E38}">
    <text xml:space="preserve">2024, large breed, Table 6, page 7: rapport_maelkeproduktion_2024.pdf </text>
    <extLst>
      <x:ext xmlns:xltc2="http://schemas.microsoft.com/office/spreadsheetml/2020/threadedcomments2" uri="{F7C98A9C-CBB3-438F-8F68-D28B6AF4A901}">
        <xltc2:checksum>1243913727</xltc2:checksum>
        <xltc2:hyperlink startIndex="36" length="33" url="https://www.landbrugsinfo.dk/-/media/landbrugsinfo/public/b/8/b/rapport_maelkeproduktion_2024.pdf"/>
      </x:ext>
    </extLst>
  </threadedComment>
  <threadedComment ref="AC15" dT="2025-10-14T12:01:11.85" personId="{58BFB393-8361-4674-93AB-F465FC5228D1}" id="{65901CFD-7A14-44A7-9706-EEE3653A4634}">
    <text>Beregnet ud fra antal dyr på dybstrøelse:
280 ton /217 dyr = 1,29 t/dyr x 225 dyr = 290</text>
  </threadedComment>
  <threadedComment ref="AC25" dT="2025-10-15T06:15:31.00" personId="{58BFB393-8361-4674-93AB-F465FC5228D1}" id="{6CF96516-8F80-48FB-AF27-483E9F56724E}">
    <text>Beregnet ud fra 268 årskøer</text>
  </threadedComment>
  <threadedComment ref="K30" dT="2025-10-14T11:50:54.85" personId="{58BFB393-8361-4674-93AB-F465FC5228D1}" id="{F3DA5E41-0EE9-45E0-BD35-14E8D9D9F805}">
    <text xml:space="preserve">Korrekt metode? 
Normtal 2024/2025: 33,2 ton gylle pr ko x 4,5 kg x 12 køer (ekstra)
Sengestald opdræt: 6,44 ton gylle x 7,01 kg N x 5 kvier 
= i alt 1792,8+225,72 kg N ekstra = 2018,52
</text>
  </threadedComment>
  <threadedComment ref="K32" dT="2025-10-14T11:51:59.27" personId="{58BFB393-8361-4674-93AB-F465FC5228D1}" id="{D69EACB7-BD3E-45D5-8F42-59F08651FB5C}">
    <text>Beregning af kg N ved ekstra dyr:
Dybstrøelse (kalve): 0,937 t gødning x 14,1 kg N x 8 ekstra kalve
I alt - 105,69 kg N ekstra</text>
  </threadedComment>
  <threadedComment ref="K54" dT="2025-10-27T09:49:01.57" personId="{710F5A33-EA94-4209-8A1C-D53FECEE9B1C}" id="{8200FEE5-93C7-4890-A9C5-F512010240F2}">
    <text>I have changed the distribution so that we do not get any peat soils affecting the results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T12" dT="2025-10-14T12:21:29.47" personId="{58BFB393-8361-4674-93AB-F465FC5228D1}" id="{CD1E8846-CB50-4885-875C-9F3D7CB43B46}">
    <text xml:space="preserve">2024, large breed, Table 6, page 7: rapport_maelkeproduktion_2024.pdf </text>
    <extLst>
      <x:ext xmlns:xltc2="http://schemas.microsoft.com/office/spreadsheetml/2020/threadedcomments2" uri="{F7C98A9C-CBB3-438F-8F68-D28B6AF4A901}">
        <xltc2:checksum>1243913727</xltc2:checksum>
        <xltc2:hyperlink startIndex="36" length="33" url="https://www.landbrugsinfo.dk/-/media/landbrugsinfo/public/b/8/b/rapport_maelkeproduktion_2024.pdf"/>
      </x:ext>
    </extLst>
  </threadedComment>
  <threadedComment ref="AB15" dT="2025-10-14T12:01:11.85" personId="{58BFB393-8361-4674-93AB-F465FC5228D1}" id="{C0A0065D-F44F-45C9-9D23-5B8F0D479C98}">
    <text>Beregnet ud fra antal dyr på dybstrøelse:
280 ton /217 dyr = 1,29 t/dyr x 225 dyr = 290</text>
  </threadedComment>
  <threadedComment ref="AC15" dT="2025-10-15T05:37:58.79" personId="{58BFB393-8361-4674-93AB-F465FC5228D1}" id="{1B585259-845A-4812-931A-1CF5A90B2AFB}">
    <text xml:space="preserve">Beregnet ud fra antal dyr på dybstrøelse:
280 ton /217 dyr = 1,29 t/dyr x 179 dyr = 231
</text>
  </threadedComment>
  <threadedComment ref="AB25" dT="2025-10-15T06:15:31.00" personId="{58BFB393-8361-4674-93AB-F465FC5228D1}" id="{CDF3CD0E-300E-4CE4-BF48-4707E9A4E12F}">
    <text>Beregnet ud fra 268 årskøer</text>
  </threadedComment>
  <threadedComment ref="AC25" dT="2025-10-15T05:54:16.21" personId="{58BFB393-8361-4674-93AB-F465FC5228D1}" id="{FF30B6B5-DC71-42D1-890F-A17B29BF2466}">
    <text>Beregnet ud fra hhv. 268 årskøer og 213 årskøer</text>
  </threadedComment>
  <threadedComment ref="K26" dT="2025-10-15T07:00:10.69" personId="{58BFB393-8361-4674-93AB-F465FC5228D1}" id="{F85A4CE2-F8FA-4775-AB2D-75E0D20BC529}">
    <text>See calculation in sheet no 3</text>
  </threadedComment>
  <threadedComment ref="AC29" dT="2025-10-15T05:54:41.27" personId="{58BFB393-8361-4674-93AB-F465FC5228D1}" id="{DBFC8F25-66A6-4697-BD7C-4BACD0C2C88D}">
    <text>Beregnet pr. ha:
22321/242 ha = 92,23 x 319 ha = 29423 L</text>
  </threadedComment>
  <threadedComment ref="J30" dT="2025-10-14T11:50:54.85" personId="{58BFB393-8361-4674-93AB-F465FC5228D1}" id="{E28972BA-022D-47A7-970A-D86F3F373397}">
    <text xml:space="preserve">Korrekt metode? 
Normtal 2024/2025: 33,2 ton gylle pr ko x 4,5 kg x 12 køer (ekstra)
Sengestald opdræt: 6,44 ton gylle x 7,01 kg N x 5 kvier 
= i alt 1792,8+225,72 kg N ekstra = 2018,52
</text>
  </threadedComment>
  <threadedComment ref="K30" dT="2025-10-15T07:04:26.68" personId="{58BFB393-8361-4674-93AB-F465FC5228D1}" id="{C06D2B48-607E-4763-8158-DE0CC8A2A7C1}">
    <text>See calculation sheet ”N calculations”</text>
  </threadedComment>
  <threadedComment ref="J32" dT="2025-10-14T11:51:59.27" personId="{58BFB393-8361-4674-93AB-F465FC5228D1}" id="{5EE12FE4-AD4F-4079-8FBD-1A089A11F4BD}">
    <text>Beregning af kg N ved ekstra dyr:
Dybstrøelse (kalve): 0,937 t gødning x 14,1 kg N x 8 ekstra kalve
I alt - 105,69 kg N ekstra</text>
  </threadedComment>
  <threadedComment ref="K32" dT="2025-10-15T07:04:39.87" personId="{58BFB393-8361-4674-93AB-F465FC5228D1}" id="{C8FC85E4-863B-4D4E-B22D-DCF4B97C118A}">
    <text>See calculation sheet ”N calculations”</text>
  </threadedComment>
  <threadedComment ref="J54" dT="2025-10-27T09:49:01.57" personId="{710F5A33-EA94-4209-8A1C-D53FECEE9B1C}" id="{689D4F97-FFCB-4794-ABE0-93757205E342}">
    <text>I have changed the distribution so that we do not get any peat soils affecting the results</text>
  </threadedComment>
  <threadedComment ref="K104" dT="2025-10-27T10:48:30.69" personId="{710F5A33-EA94-4209-8A1C-D53FECEE9B1C}" id="{827B9D3C-A20C-4410-9B24-B8B40F7412A4}">
    <text>Hvad er kilden til udbyttetal?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C20" dT="2025-10-14T12:01:11.85" personId="{58BFB393-8361-4674-93AB-F465FC5228D1}" id="{B309C5A8-9081-446D-AE0D-7A5FFA8DE173}">
    <text>Beregnet ud fra antal dyr på dybstrøelse:
280 ton /256 dyr = 1,06 t/dyr x 268 dyr = 293</text>
  </threadedComment>
  <threadedComment ref="AC30" dT="2025-10-15T06:15:31.00" personId="{58BFB393-8361-4674-93AB-F465FC5228D1}" id="{411F5A88-3D77-412B-AB7E-66D3A9A4E2C3}">
    <text>Beregnet ud fra 268 årskøer</text>
  </threadedComment>
  <threadedComment ref="K35" dT="2025-10-14T11:50:54.85" personId="{58BFB393-8361-4674-93AB-F465FC5228D1}" id="{4BD59D37-4E33-45B2-A740-89399F6330C5}">
    <text xml:space="preserve">Korrekt metode? 
Normtal 2024/2025: 33,2 ton gylle pr ko x 4,5 kg x 12 køer (ekstra)
Sengestald opdræt: 6,44 ton gylle x 7,01 kg N x 5 kvier 
= i alt 1792,8+225,72 kg N ekstra = 2018,52
</text>
  </threadedComment>
  <threadedComment ref="K37" dT="2025-10-14T11:51:59.27" personId="{58BFB393-8361-4674-93AB-F465FC5228D1}" id="{97BC265D-7C93-4465-92C6-D76BDF2A6DB4}">
    <text>Beregning af kg N ved ekstra dyr:
Dybstrøelse (kalve): 0,937 t gødning x 14,1 kg N x 8 ekstra kalve
I alt - 105,69 kg N ekstra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AE18" dT="2025-10-14T12:01:11.85" personId="{58BFB393-8361-4674-93AB-F465FC5228D1}" id="{9087F844-F66E-403C-8CBD-11CC9414806A}">
    <text>Beregnet ud fra antal dyr på dybstrøelse:
280 ton /256 dyr = 1,06 t/dyr x 268 dyr = 293</text>
  </threadedComment>
  <threadedComment ref="AE28" dT="2025-10-15T06:15:31.00" personId="{58BFB393-8361-4674-93AB-F465FC5228D1}" id="{4E762392-33B9-4513-B622-6384068DF6DB}">
    <text>Beregnet ud fra 268 årskøer</text>
  </threadedComment>
  <threadedComment ref="K33" dT="2025-10-14T11:50:54.85" personId="{58BFB393-8361-4674-93AB-F465FC5228D1}" id="{DA39A5FA-FB47-453F-ABA3-69301DD3E72C}">
    <text xml:space="preserve">Korrekt metode? 
Normtal 2024/2025: 33,2 ton gylle pr ko x 4,5 kg x 12 køer (ekstra)
Sengestald opdræt: 6,44 ton gylle x 7,01 kg N x 5 kvier 
= i alt 1792,8+225,72 kg N ekstra = 2018,52
</text>
  </threadedComment>
  <threadedComment ref="I35" dT="2025-10-27T08:04:12.78" personId="{710F5A33-EA94-4209-8A1C-D53FECEE9B1C}" id="{F9093416-332E-48A8-BC42-5AF768D44983}">
    <text>Hvor mange kalve regnes med her?</text>
  </threadedComment>
  <threadedComment ref="K35" dT="2025-10-14T11:51:59.27" personId="{58BFB393-8361-4674-93AB-F465FC5228D1}" id="{A6D4C936-CAAD-4498-A954-5FE8008E1221}">
    <text>Beregning af kg N ved ekstra dyr:
Dybstrøelse (kalve): 0,937 t gødning x 14,1 kg N x 8 ekstra kalve
I alt - 105,69 kg N ekstra</text>
  </threadedComment>
  <threadedComment ref="K57" dT="2025-10-27T09:49:01.57" personId="{710F5A33-EA94-4209-8A1C-D53FECEE9B1C}" id="{6EBE1BFB-0F6E-42A0-97A5-A18D8F1865DE}">
    <text>I have changed the distribution so that we do not get any peat soils affecting the results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AE18" dT="2025-10-14T12:01:11.85" personId="{58BFB393-8361-4674-93AB-F465FC5228D1}" id="{31FF30D3-E448-4C1E-AC47-4833DD168964}">
    <text>Beregnet ud fra antal dyr på dybstrøelse:
280 ton /256 dyr = 1,06 t/dyr x 268 dyr = 293</text>
  </threadedComment>
  <threadedComment ref="AG18" dT="2025-10-14T12:01:11.85" personId="{58BFB393-8361-4674-93AB-F465FC5228D1}" id="{DA1DC737-6761-48DA-BFD0-FF062FEE69B4}">
    <text>Beregnet ud fra antal dyr på dybstrøelse:
280 ton /256 dyr = 1,06 t/dyr x 268 dyr = 293</text>
  </threadedComment>
  <threadedComment ref="AE28" dT="2025-10-15T06:15:31.00" personId="{58BFB393-8361-4674-93AB-F465FC5228D1}" id="{5D89A977-57C9-4B82-B440-75C4BC7E78D5}">
    <text>Beregnet ud fra 268 årskøer</text>
  </threadedComment>
  <threadedComment ref="AG28" dT="2025-10-15T06:15:31.00" personId="{58BFB393-8361-4674-93AB-F465FC5228D1}" id="{1C324DEF-A603-4E3F-9B9D-CA91E348663E}">
    <text>Beregnet ud fra 268 årskøer</text>
  </threadedComment>
  <threadedComment ref="K33" dT="2025-10-14T11:50:54.85" personId="{58BFB393-8361-4674-93AB-F465FC5228D1}" id="{45835681-48F6-4933-9CA3-C672221C168A}">
    <text xml:space="preserve">Korrekt metode? 
Normtal 2024/2025: 33,2 ton gylle pr ko x 4,5 kg x 12 køer (ekstra)
Sengestald opdræt: 6,44 ton gylle x 7,01 kg N x 5 kvier 
= i alt 1792,8+225,72 kg N ekstra = 2018,52
</text>
  </threadedComment>
  <threadedComment ref="K35" dT="2025-10-14T11:51:59.27" personId="{58BFB393-8361-4674-93AB-F465FC5228D1}" id="{67C7BAD9-9EB1-43AF-B210-92A7D5DA68E8}">
    <text>Beregning af kg N ved ekstra dyr:
Dybstrøelse (kalve): 0,937 t gødning x 14,1 kg N x 8 ekstra kalve
I alt - 105,69 kg N ekstra</text>
  </threadedComment>
  <threadedComment ref="K57" dT="2025-10-27T09:49:01.57" personId="{710F5A33-EA94-4209-8A1C-D53FECEE9B1C}" id="{5F1DAA3D-B22E-47A8-8D93-CFDF60EBA2EA}">
    <text>I have changed the distribution so that we do not get any peat soils affecting the results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AE18" dT="2025-10-14T12:01:11.85" personId="{58BFB393-8361-4674-93AB-F465FC5228D1}" id="{D73C1F07-7145-4106-8ED1-02933330C6A3}">
    <text>Beregnet ud fra antal dyr på dybstrøelse:
280 ton /256 dyr = 1,06 t/dyr x 268 dyr = 293</text>
  </threadedComment>
  <threadedComment ref="AE28" dT="2025-10-15T06:15:31.00" personId="{58BFB393-8361-4674-93AB-F465FC5228D1}" id="{994C21B7-A6BE-4EB6-A743-315DC096D7D6}">
    <text>Beregnet ud fra 268 årskøer</text>
  </threadedComment>
  <threadedComment ref="K33" dT="2025-10-14T11:50:54.85" personId="{58BFB393-8361-4674-93AB-F465FC5228D1}" id="{095A9127-69C0-41C9-8F80-EEF7672AF04E}">
    <text xml:space="preserve">Korrekt metode? 
Normtal 2024/2025: 33,2 ton gylle pr ko x 4,5 kg x 12 køer (ekstra)
Sengestald opdræt: 6,44 ton gylle x 7,01 kg N x 5 kvier 
= i alt 1792,8+225,72 kg N ekstra = 2018,52
</text>
  </threadedComment>
  <threadedComment ref="K35" dT="2025-10-14T11:51:59.27" personId="{58BFB393-8361-4674-93AB-F465FC5228D1}" id="{004B228D-8E33-4A92-99B9-F50513703AEC}">
    <text>Beregning af kg N ved ekstra dyr:
Dybstrøelse (kalve): 0,937 t gødning x 14,1 kg N x 8 ekstra kalve
I alt - 105,69 kg N ekstra</text>
  </threadedComment>
  <threadedComment ref="K57" dT="2025-10-27T09:49:01.57" personId="{710F5A33-EA94-4209-8A1C-D53FECEE9B1C}" id="{7A14FE4A-4890-4506-9035-A1B6D92FC115}">
    <text>I have changed the distribution so that we do not get any peat soils affecting the results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AH18" dT="2025-10-14T12:01:11.85" personId="{58BFB393-8361-4674-93AB-F465FC5228D1}" id="{56169C14-78C3-481B-9892-F9AB99D8F890}">
    <text>Beregnet ud fra antal dyr på dybstrøelse:
280 ton /256 dyr = 1,06 t/dyr x 268 dyr = 293</text>
  </threadedComment>
  <threadedComment ref="AH28" dT="2025-10-15T06:15:31.00" personId="{58BFB393-8361-4674-93AB-F465FC5228D1}" id="{ED8A1B9F-5A41-482D-B858-DE1AA82CC313}">
    <text>Beregnet ud fra 268 årskøer</text>
  </threadedComment>
  <threadedComment ref="K33" dT="2025-10-14T11:50:54.85" personId="{58BFB393-8361-4674-93AB-F465FC5228D1}" id="{D457A5A9-8608-401B-8349-691712DBF614}">
    <text xml:space="preserve">Korrekt metode? 
Normtal 2024/2025: 33,2 ton gylle pr ko x 4,5 kg x 12 køer (ekstra)
Sengestald opdræt: 6,44 ton gylle x 7,01 kg N x 5 kvier 
= i alt 1792,8+225,72 kg N ekstra = 2018,52
</text>
  </threadedComment>
  <threadedComment ref="K35" dT="2025-10-14T11:51:59.27" personId="{58BFB393-8361-4674-93AB-F465FC5228D1}" id="{B83EB6F2-1B75-4D81-A9F8-E48CE26AE569}">
    <text>Beregning af kg N ved ekstra dyr:
Dybstrøelse (kalve): 0,937 t gødning x 14,1 kg N x 8 ekstra kalve
I alt - 105,69 kg N ekstra</text>
  </threadedComment>
  <threadedComment ref="K57" dT="2025-10-27T09:49:01.57" personId="{710F5A33-EA94-4209-8A1C-D53FECEE9B1C}" id="{C4EADB1A-3D6B-4C76-B3E5-458E58164C73}">
    <text>I have changed the distribution so that we do not get any peat soils affecting the results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AE18" dT="2025-10-14T12:01:11.85" personId="{58BFB393-8361-4674-93AB-F465FC5228D1}" id="{649518ED-03A7-4601-9B2D-BCC00C699DA6}">
    <text>Beregnet ud fra antal dyr på dybstrøelse:
280 ton /256 dyr = 1,06 t/dyr x 268 dyr = 293</text>
  </threadedComment>
  <threadedComment ref="AE28" dT="2025-10-15T06:15:31.00" personId="{58BFB393-8361-4674-93AB-F465FC5228D1}" id="{EF8EAFE3-4E8A-4A05-A756-3D4AD62D87A2}">
    <text>Beregnet ud fra 268 årskøer</text>
  </threadedComment>
  <threadedComment ref="K33" dT="2025-10-14T11:50:54.85" personId="{58BFB393-8361-4674-93AB-F465FC5228D1}" id="{2B1C6271-A838-42AA-99C1-B38CBD4606E6}">
    <text xml:space="preserve">Korrekt metode? 
Normtal 2024/2025: 33,2 ton gylle pr ko x 4,5 kg x 12 køer (ekstra)
Sengestald opdræt: 6,44 ton gylle x 7,01 kg N x 5 kvier 
= i alt 1792,8+225,72 kg N ekstra = 2018,52
</text>
  </threadedComment>
  <threadedComment ref="K35" dT="2025-10-14T11:51:59.27" personId="{58BFB393-8361-4674-93AB-F465FC5228D1}" id="{07560E49-7C51-434C-98A4-74944A34DE5A}">
    <text>Beregning af kg N ved ekstra dyr:
Dybstrøelse (kalve): 0,937 t gødning x 14,1 kg N x 8 ekstra kalve
I alt - 105,69 kg N ekstra</text>
  </threadedComment>
  <threadedComment ref="K57" dT="2025-10-27T09:49:01.57" personId="{710F5A33-EA94-4209-8A1C-D53FECEE9B1C}" id="{844D68E6-F335-4D6A-838F-4317748A7685}">
    <text>I have changed the distribution so that we do not get any peat soils affecting the results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9.xml"/><Relationship Id="rId4" Type="http://schemas.microsoft.com/office/2017/10/relationships/threadedComment" Target="../threadedComments/threadedComment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Relationship Id="rId4" Type="http://schemas.microsoft.com/office/2017/10/relationships/threadedComment" Target="../threadedComments/threadedComment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5.xml"/><Relationship Id="rId4" Type="http://schemas.microsoft.com/office/2017/10/relationships/threadedComment" Target="../threadedComments/threadedComment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6.xml"/><Relationship Id="rId4" Type="http://schemas.microsoft.com/office/2017/10/relationships/threadedComment" Target="../threadedComments/threadedComment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8.xml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8.xml"/><Relationship Id="rId4" Type="http://schemas.microsoft.com/office/2017/10/relationships/threadedComment" Target="../threadedComments/threadedComment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ABE07-8050-4DCF-AB5E-FBB12EF3793F}">
  <dimension ref="A1:AN65"/>
  <sheetViews>
    <sheetView tabSelected="1" zoomScale="70" zoomScaleNormal="70" workbookViewId="0">
      <selection activeCell="I52" sqref="I52"/>
    </sheetView>
  </sheetViews>
  <sheetFormatPr defaultRowHeight="15" x14ac:dyDescent="0.2"/>
  <cols>
    <col min="1" max="1" width="30.42578125" style="43" bestFit="1" customWidth="1"/>
    <col min="2" max="2" width="27.28515625" style="42" bestFit="1" customWidth="1"/>
    <col min="3" max="3" width="24" style="42" bestFit="1" customWidth="1"/>
    <col min="4" max="4" width="37.28515625" style="42" customWidth="1"/>
    <col min="5" max="5" width="32.140625" customWidth="1"/>
    <col min="6" max="6" width="32" customWidth="1"/>
    <col min="7" max="7" width="27.85546875" customWidth="1"/>
    <col min="8" max="9" width="34.7109375" customWidth="1"/>
    <col min="10" max="10" width="38.140625" customWidth="1"/>
    <col min="11" max="11" width="29.42578125" customWidth="1"/>
    <col min="12" max="12" width="30" customWidth="1"/>
    <col min="13" max="13" width="27.5703125" customWidth="1"/>
    <col min="14" max="14" width="27.85546875" customWidth="1"/>
    <col min="15" max="15" width="41" customWidth="1"/>
  </cols>
  <sheetData>
    <row r="1" spans="1:40" ht="15.75" x14ac:dyDescent="0.25">
      <c r="A1" s="3" t="s">
        <v>222</v>
      </c>
    </row>
    <row r="3" spans="1:40" s="2" customFormat="1" ht="15.75" x14ac:dyDescent="0.25">
      <c r="A3" s="3" t="s">
        <v>228</v>
      </c>
      <c r="B3" s="2" t="s">
        <v>225</v>
      </c>
      <c r="C3" s="2" t="s">
        <v>226</v>
      </c>
      <c r="D3" s="2" t="s">
        <v>227</v>
      </c>
      <c r="E3" s="2" t="s">
        <v>272</v>
      </c>
      <c r="F3" s="2" t="s">
        <v>297</v>
      </c>
      <c r="G3" s="2" t="s">
        <v>298</v>
      </c>
      <c r="H3" s="2" t="s">
        <v>299</v>
      </c>
      <c r="I3" s="2" t="s">
        <v>300</v>
      </c>
      <c r="J3" s="2" t="s">
        <v>269</v>
      </c>
      <c r="K3" s="2" t="s">
        <v>268</v>
      </c>
      <c r="L3" s="2" t="s">
        <v>265</v>
      </c>
      <c r="M3" s="2" t="s">
        <v>266</v>
      </c>
      <c r="N3" s="2" t="s">
        <v>312</v>
      </c>
      <c r="O3" s="2" t="s">
        <v>285</v>
      </c>
    </row>
    <row r="4" spans="1:40" ht="15.75" x14ac:dyDescent="0.25">
      <c r="A4" s="3" t="s">
        <v>176</v>
      </c>
      <c r="B4" s="42">
        <v>3428.7</v>
      </c>
      <c r="C4" s="42">
        <v>2930</v>
      </c>
      <c r="D4" s="42">
        <v>2349</v>
      </c>
      <c r="E4" s="42">
        <v>1017</v>
      </c>
      <c r="F4" s="42">
        <v>2930</v>
      </c>
      <c r="G4">
        <v>2923</v>
      </c>
      <c r="H4">
        <v>2910</v>
      </c>
      <c r="I4">
        <v>2873</v>
      </c>
      <c r="J4" s="42">
        <v>2671</v>
      </c>
      <c r="K4" s="42">
        <v>3074</v>
      </c>
      <c r="L4" s="4">
        <v>2576</v>
      </c>
      <c r="M4" s="4">
        <v>2851</v>
      </c>
      <c r="N4" s="4">
        <v>2988</v>
      </c>
      <c r="O4" s="4">
        <v>3128</v>
      </c>
    </row>
    <row r="5" spans="1:40" ht="15.75" x14ac:dyDescent="0.25">
      <c r="A5" s="3" t="s">
        <v>304</v>
      </c>
      <c r="B5" s="42">
        <f>(B4-B21)</f>
        <v>2653.7</v>
      </c>
      <c r="C5" s="42">
        <f>(C4-C21)</f>
        <v>2522</v>
      </c>
      <c r="D5" s="42">
        <f t="shared" ref="D5:G5" si="0">(D4-D21)</f>
        <v>2032</v>
      </c>
      <c r="E5" s="42">
        <f t="shared" si="0"/>
        <v>905</v>
      </c>
      <c r="F5" s="42">
        <f>(F4-F21)</f>
        <v>2522</v>
      </c>
      <c r="G5" s="42">
        <f t="shared" si="0"/>
        <v>2515</v>
      </c>
      <c r="H5" s="42">
        <f t="shared" ref="H5" si="1">(H4-H21)</f>
        <v>2502</v>
      </c>
      <c r="I5" s="42">
        <f t="shared" ref="I5" si="2">(I4-I21)</f>
        <v>2465</v>
      </c>
      <c r="J5" s="42">
        <f t="shared" ref="J5" si="3">(J4-J21)</f>
        <v>2451</v>
      </c>
      <c r="K5" s="42">
        <f t="shared" ref="K5" si="4">(K4-K21)</f>
        <v>2609</v>
      </c>
      <c r="L5" s="42">
        <f t="shared" ref="L5" si="5">(L4-L21)</f>
        <v>2521</v>
      </c>
      <c r="M5" s="42">
        <f t="shared" ref="M5" si="6">(M4-M21)</f>
        <v>2521</v>
      </c>
      <c r="N5" s="42">
        <f t="shared" ref="N5" si="7">(N4-N21)</f>
        <v>2521</v>
      </c>
      <c r="O5" s="42">
        <f t="shared" ref="O5" si="8">(O4-O21)</f>
        <v>2523</v>
      </c>
    </row>
    <row r="6" spans="1:40" ht="15.75" x14ac:dyDescent="0.25">
      <c r="A6" s="3" t="s">
        <v>307</v>
      </c>
      <c r="B6" s="42">
        <v>405</v>
      </c>
      <c r="C6" s="42">
        <v>374</v>
      </c>
      <c r="D6" s="42">
        <v>363</v>
      </c>
      <c r="E6" s="42">
        <v>347</v>
      </c>
      <c r="F6" s="42">
        <v>374</v>
      </c>
      <c r="G6" s="42">
        <v>383</v>
      </c>
      <c r="H6" s="42">
        <v>400</v>
      </c>
      <c r="I6" s="42">
        <v>452</v>
      </c>
      <c r="J6" s="42">
        <v>374</v>
      </c>
      <c r="K6" s="42">
        <v>374</v>
      </c>
      <c r="L6" s="4">
        <v>374</v>
      </c>
      <c r="M6" s="4">
        <v>374</v>
      </c>
      <c r="N6" s="4">
        <v>374</v>
      </c>
      <c r="O6" s="4">
        <v>374</v>
      </c>
    </row>
    <row r="7" spans="1:40" x14ac:dyDescent="0.2">
      <c r="A7" s="43" t="s">
        <v>229</v>
      </c>
      <c r="B7" s="42">
        <v>83</v>
      </c>
      <c r="C7" s="42">
        <v>0</v>
      </c>
      <c r="D7" s="42">
        <v>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">
        <v>0</v>
      </c>
      <c r="M7" s="4">
        <v>0</v>
      </c>
      <c r="N7" s="4">
        <v>0</v>
      </c>
      <c r="O7" s="4">
        <v>0</v>
      </c>
    </row>
    <row r="8" spans="1:40" x14ac:dyDescent="0.2">
      <c r="A8" s="43" t="s">
        <v>230</v>
      </c>
      <c r="B8" s="42">
        <v>177</v>
      </c>
      <c r="C8" s="42">
        <v>142</v>
      </c>
      <c r="D8" s="42">
        <v>122</v>
      </c>
      <c r="E8" s="42">
        <v>163</v>
      </c>
      <c r="F8" s="42">
        <v>142</v>
      </c>
      <c r="G8" s="42">
        <v>135</v>
      </c>
      <c r="H8" s="42">
        <v>121</v>
      </c>
      <c r="I8" s="42">
        <v>80</v>
      </c>
      <c r="J8" s="42">
        <v>142</v>
      </c>
      <c r="K8" s="42">
        <v>142</v>
      </c>
      <c r="L8" s="4">
        <v>142</v>
      </c>
      <c r="M8" s="4">
        <v>142</v>
      </c>
      <c r="N8" s="4">
        <v>142</v>
      </c>
      <c r="O8" s="4">
        <v>142</v>
      </c>
    </row>
    <row r="9" spans="1:40" s="44" customFormat="1" x14ac:dyDescent="0.2">
      <c r="A9" s="43" t="s">
        <v>231</v>
      </c>
      <c r="B9" s="42">
        <v>0</v>
      </c>
      <c r="C9" s="42">
        <v>81</v>
      </c>
      <c r="D9" s="42">
        <v>62</v>
      </c>
      <c r="E9">
        <v>31</v>
      </c>
      <c r="F9" s="42">
        <v>81</v>
      </c>
      <c r="G9">
        <v>96</v>
      </c>
      <c r="H9">
        <v>127</v>
      </c>
      <c r="I9">
        <v>221</v>
      </c>
      <c r="J9">
        <v>81</v>
      </c>
      <c r="K9">
        <v>81</v>
      </c>
      <c r="L9" s="4">
        <v>0</v>
      </c>
      <c r="M9" s="4">
        <v>0</v>
      </c>
      <c r="N9" s="4">
        <v>0</v>
      </c>
      <c r="O9" s="4">
        <v>0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</row>
    <row r="10" spans="1:40" x14ac:dyDescent="0.2">
      <c r="A10" s="43" t="s">
        <v>233</v>
      </c>
      <c r="B10" s="42">
        <v>17</v>
      </c>
      <c r="C10" s="42">
        <v>10</v>
      </c>
      <c r="D10" s="42">
        <v>10</v>
      </c>
      <c r="E10" s="42">
        <v>10</v>
      </c>
      <c r="F10" s="42">
        <v>10</v>
      </c>
      <c r="G10">
        <v>10</v>
      </c>
      <c r="H10">
        <v>10</v>
      </c>
      <c r="I10">
        <v>10</v>
      </c>
      <c r="J10" s="42">
        <v>10</v>
      </c>
      <c r="K10" s="42">
        <v>10</v>
      </c>
      <c r="L10" s="4">
        <v>10</v>
      </c>
      <c r="M10" s="4">
        <v>10</v>
      </c>
      <c r="N10" s="4">
        <v>10</v>
      </c>
      <c r="O10" s="4">
        <v>10</v>
      </c>
    </row>
    <row r="11" spans="1:40" x14ac:dyDescent="0.2">
      <c r="A11" s="43" t="s">
        <v>246</v>
      </c>
      <c r="B11" s="42">
        <v>46</v>
      </c>
      <c r="C11" s="42">
        <v>51</v>
      </c>
      <c r="D11" s="42">
        <v>52</v>
      </c>
      <c r="E11" s="42">
        <v>52</v>
      </c>
      <c r="F11" s="42">
        <v>51</v>
      </c>
      <c r="G11" s="42">
        <v>51</v>
      </c>
      <c r="H11" s="42">
        <v>51</v>
      </c>
      <c r="I11" s="42">
        <v>51</v>
      </c>
      <c r="J11" s="42">
        <v>52</v>
      </c>
      <c r="K11" s="42">
        <v>51</v>
      </c>
      <c r="L11" s="4">
        <v>52</v>
      </c>
      <c r="M11" s="4">
        <v>52</v>
      </c>
      <c r="N11" s="4">
        <v>52</v>
      </c>
      <c r="O11" s="4">
        <v>52</v>
      </c>
    </row>
    <row r="12" spans="1:40" x14ac:dyDescent="0.2">
      <c r="A12" s="43" t="s">
        <v>234</v>
      </c>
      <c r="B12" s="42">
        <v>81</v>
      </c>
      <c r="C12" s="42">
        <v>91</v>
      </c>
      <c r="D12" s="42">
        <v>118</v>
      </c>
      <c r="E12" s="42">
        <v>91</v>
      </c>
      <c r="F12" s="42">
        <v>91</v>
      </c>
      <c r="G12" s="42">
        <v>91</v>
      </c>
      <c r="H12" s="42">
        <v>91</v>
      </c>
      <c r="I12" s="42">
        <v>91</v>
      </c>
      <c r="J12" s="42">
        <v>91</v>
      </c>
      <c r="K12" s="42">
        <v>91</v>
      </c>
      <c r="L12" s="4">
        <v>91</v>
      </c>
      <c r="M12" s="4">
        <v>91</v>
      </c>
      <c r="N12" s="4">
        <v>91</v>
      </c>
      <c r="O12" s="4">
        <v>91</v>
      </c>
    </row>
    <row r="13" spans="1:40" x14ac:dyDescent="0.2">
      <c r="F13" s="42"/>
      <c r="L13" s="4"/>
      <c r="M13" s="4"/>
      <c r="N13" s="4"/>
      <c r="O13" s="4"/>
    </row>
    <row r="14" spans="1:40" ht="15.75" x14ac:dyDescent="0.25">
      <c r="A14" s="3" t="s">
        <v>232</v>
      </c>
      <c r="B14" s="42">
        <v>-103</v>
      </c>
      <c r="C14" s="42">
        <v>-75</v>
      </c>
      <c r="D14" s="42">
        <v>-84</v>
      </c>
      <c r="E14" s="42">
        <v>-73</v>
      </c>
      <c r="F14" s="42">
        <v>-75</v>
      </c>
      <c r="G14" s="42">
        <v>-75</v>
      </c>
      <c r="H14" s="42">
        <v>-75</v>
      </c>
      <c r="I14" s="42">
        <v>-75</v>
      </c>
      <c r="J14" s="42">
        <v>-75</v>
      </c>
      <c r="K14" s="42">
        <v>-75</v>
      </c>
      <c r="L14" s="4">
        <v>-75</v>
      </c>
      <c r="M14" s="4">
        <v>-75</v>
      </c>
      <c r="N14" s="4">
        <v>-75</v>
      </c>
      <c r="O14" s="4">
        <v>-75</v>
      </c>
    </row>
    <row r="15" spans="1:40" ht="15.75" x14ac:dyDescent="0.25">
      <c r="A15" s="3"/>
      <c r="F15" s="42"/>
      <c r="L15" s="4"/>
      <c r="M15" s="4"/>
      <c r="N15" s="4"/>
      <c r="O15" s="4"/>
    </row>
    <row r="16" spans="1:40" ht="15.75" x14ac:dyDescent="0.25">
      <c r="A16" s="3" t="s">
        <v>306</v>
      </c>
      <c r="B16" s="42">
        <v>2261</v>
      </c>
      <c r="C16" s="42">
        <v>2132</v>
      </c>
      <c r="D16" s="42">
        <v>1667</v>
      </c>
      <c r="E16" s="42">
        <v>562</v>
      </c>
      <c r="F16" s="42">
        <v>2132</v>
      </c>
      <c r="G16" s="42">
        <v>2116</v>
      </c>
      <c r="H16" s="42">
        <v>2086</v>
      </c>
      <c r="I16" s="42">
        <v>1997</v>
      </c>
      <c r="J16" s="42">
        <v>2061</v>
      </c>
      <c r="K16" s="42">
        <v>2219</v>
      </c>
      <c r="L16" s="4">
        <v>2132</v>
      </c>
      <c r="M16" s="4">
        <v>2132</v>
      </c>
      <c r="N16" s="4">
        <v>2132</v>
      </c>
      <c r="O16" s="4">
        <v>2132</v>
      </c>
    </row>
    <row r="17" spans="1:40" s="44" customFormat="1" x14ac:dyDescent="0.2">
      <c r="A17" s="43" t="s">
        <v>235</v>
      </c>
      <c r="B17" s="42">
        <v>279</v>
      </c>
      <c r="C17" s="42">
        <v>252</v>
      </c>
      <c r="D17" s="42">
        <v>200</v>
      </c>
      <c r="E17">
        <v>67</v>
      </c>
      <c r="F17" s="42">
        <v>252</v>
      </c>
      <c r="G17" s="42">
        <v>247</v>
      </c>
      <c r="H17" s="42">
        <v>235</v>
      </c>
      <c r="I17" s="42">
        <v>201</v>
      </c>
      <c r="J17">
        <v>252</v>
      </c>
      <c r="K17">
        <v>252</v>
      </c>
      <c r="L17" s="4">
        <v>252</v>
      </c>
      <c r="M17" s="4">
        <v>252</v>
      </c>
      <c r="N17" s="4">
        <v>252</v>
      </c>
      <c r="O17" s="4">
        <v>252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</row>
    <row r="18" spans="1:40" x14ac:dyDescent="0.2">
      <c r="A18" s="43" t="s">
        <v>236</v>
      </c>
      <c r="B18" s="42">
        <v>310</v>
      </c>
      <c r="C18" s="42">
        <v>265</v>
      </c>
      <c r="D18" s="42">
        <v>210</v>
      </c>
      <c r="E18" s="42">
        <v>66</v>
      </c>
      <c r="F18" s="42">
        <v>265</v>
      </c>
      <c r="G18" s="42">
        <v>256</v>
      </c>
      <c r="H18" s="42">
        <v>237</v>
      </c>
      <c r="I18" s="42">
        <v>182</v>
      </c>
      <c r="J18" s="42">
        <v>265</v>
      </c>
      <c r="K18" s="42">
        <v>265</v>
      </c>
      <c r="L18" s="4">
        <v>265</v>
      </c>
      <c r="M18" s="4">
        <v>265</v>
      </c>
      <c r="N18" s="4">
        <v>265</v>
      </c>
      <c r="O18" s="4">
        <v>265</v>
      </c>
    </row>
    <row r="19" spans="1:40" x14ac:dyDescent="0.2">
      <c r="A19" s="43" t="s">
        <v>237</v>
      </c>
      <c r="B19" s="42">
        <v>1672</v>
      </c>
      <c r="C19" s="42">
        <v>1614</v>
      </c>
      <c r="D19" s="42">
        <v>1257</v>
      </c>
      <c r="E19" s="42">
        <v>429</v>
      </c>
      <c r="F19" s="42">
        <v>1614</v>
      </c>
      <c r="G19" s="42">
        <v>1614</v>
      </c>
      <c r="H19" s="42">
        <v>1614</v>
      </c>
      <c r="I19" s="42">
        <v>1614</v>
      </c>
      <c r="J19" s="42">
        <v>1544</v>
      </c>
      <c r="K19" s="42">
        <v>1702</v>
      </c>
      <c r="L19" s="4">
        <v>1614</v>
      </c>
      <c r="M19" s="4">
        <v>1614</v>
      </c>
      <c r="N19" s="4">
        <v>1614</v>
      </c>
      <c r="O19" s="4">
        <v>1614</v>
      </c>
    </row>
    <row r="20" spans="1:40" x14ac:dyDescent="0.2">
      <c r="F20" s="42"/>
      <c r="G20" s="42"/>
      <c r="H20" s="42"/>
      <c r="I20" s="42"/>
      <c r="L20" s="4"/>
      <c r="M20" s="4"/>
      <c r="N20" s="4"/>
      <c r="O20" s="4"/>
    </row>
    <row r="21" spans="1:40" ht="15.75" x14ac:dyDescent="0.25">
      <c r="A21" s="3" t="s">
        <v>242</v>
      </c>
      <c r="B21" s="42">
        <v>775</v>
      </c>
      <c r="C21" s="42">
        <v>408</v>
      </c>
      <c r="D21" s="42">
        <v>317</v>
      </c>
      <c r="E21" s="42">
        <v>112</v>
      </c>
      <c r="F21" s="42">
        <v>408</v>
      </c>
      <c r="G21" s="42">
        <v>408</v>
      </c>
      <c r="H21" s="42">
        <v>408</v>
      </c>
      <c r="I21" s="42">
        <v>408</v>
      </c>
      <c r="J21" s="42">
        <v>220</v>
      </c>
      <c r="K21" s="42">
        <v>465</v>
      </c>
      <c r="L21" s="16">
        <v>55</v>
      </c>
      <c r="M21" s="16">
        <v>330</v>
      </c>
      <c r="N21" s="16">
        <v>467</v>
      </c>
      <c r="O21" s="16">
        <v>605</v>
      </c>
    </row>
    <row r="22" spans="1:40" x14ac:dyDescent="0.2">
      <c r="A22" s="43" t="s">
        <v>238</v>
      </c>
      <c r="B22" s="42">
        <v>72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16">
        <v>0</v>
      </c>
      <c r="M22" s="16">
        <v>0</v>
      </c>
      <c r="N22" s="16">
        <v>0</v>
      </c>
      <c r="O22" s="16">
        <v>0</v>
      </c>
    </row>
    <row r="23" spans="1:40" x14ac:dyDescent="0.2">
      <c r="A23" s="43" t="s">
        <v>308</v>
      </c>
      <c r="B23" s="42">
        <v>688</v>
      </c>
      <c r="C23" s="42">
        <v>393</v>
      </c>
      <c r="D23" s="42">
        <v>305</v>
      </c>
      <c r="E23" s="42">
        <v>97</v>
      </c>
      <c r="F23" s="42">
        <v>393</v>
      </c>
      <c r="G23">
        <v>393</v>
      </c>
      <c r="H23">
        <v>393</v>
      </c>
      <c r="I23">
        <v>393</v>
      </c>
      <c r="J23" s="42">
        <v>205</v>
      </c>
      <c r="K23" s="42">
        <v>450</v>
      </c>
      <c r="L23" s="16">
        <v>40</v>
      </c>
      <c r="M23" s="16">
        <v>315</v>
      </c>
      <c r="N23" s="16">
        <v>452</v>
      </c>
      <c r="O23" s="16">
        <v>590</v>
      </c>
    </row>
    <row r="24" spans="1:40" x14ac:dyDescent="0.2">
      <c r="A24" s="43" t="s">
        <v>239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J24" s="42">
        <v>0</v>
      </c>
      <c r="K24" s="42">
        <v>0</v>
      </c>
      <c r="L24" s="4">
        <v>0</v>
      </c>
      <c r="M24" s="4">
        <v>0</v>
      </c>
      <c r="N24" s="4">
        <v>0</v>
      </c>
      <c r="O24" s="4">
        <v>0</v>
      </c>
    </row>
    <row r="25" spans="1:40" x14ac:dyDescent="0.2">
      <c r="A25" s="43" t="s">
        <v>240</v>
      </c>
      <c r="B25" s="42">
        <v>15</v>
      </c>
      <c r="C25" s="42">
        <v>15</v>
      </c>
      <c r="D25" s="42">
        <v>12</v>
      </c>
      <c r="E25" s="42">
        <v>7</v>
      </c>
      <c r="F25" s="42">
        <v>15</v>
      </c>
      <c r="G25" s="42">
        <v>15</v>
      </c>
      <c r="H25" s="42">
        <v>15</v>
      </c>
      <c r="I25" s="42">
        <v>15</v>
      </c>
      <c r="J25" s="42">
        <v>15</v>
      </c>
      <c r="K25" s="42">
        <v>15</v>
      </c>
      <c r="L25" s="4">
        <v>15</v>
      </c>
      <c r="M25" s="4">
        <v>15</v>
      </c>
      <c r="N25" s="4">
        <v>15</v>
      </c>
      <c r="O25" s="4">
        <v>15</v>
      </c>
    </row>
    <row r="26" spans="1:40" x14ac:dyDescent="0.2">
      <c r="F26" s="42"/>
      <c r="G26" s="42"/>
      <c r="H26" s="42"/>
      <c r="I26" s="42"/>
      <c r="M26" s="4"/>
      <c r="N26" s="4"/>
      <c r="O26" s="4"/>
    </row>
    <row r="27" spans="1:40" ht="15.75" x14ac:dyDescent="0.25">
      <c r="A27" s="3" t="s">
        <v>241</v>
      </c>
      <c r="B27" s="42">
        <v>91</v>
      </c>
      <c r="C27" s="42">
        <v>91</v>
      </c>
      <c r="D27" s="42">
        <v>85</v>
      </c>
      <c r="E27" s="42">
        <v>76</v>
      </c>
      <c r="F27" s="42">
        <v>91</v>
      </c>
      <c r="G27" s="42">
        <v>91</v>
      </c>
      <c r="H27" s="42">
        <v>91</v>
      </c>
      <c r="I27" s="42">
        <v>91</v>
      </c>
      <c r="J27" s="42">
        <v>91</v>
      </c>
      <c r="K27" s="42">
        <v>91</v>
      </c>
      <c r="L27" s="4">
        <v>91</v>
      </c>
      <c r="M27" s="4">
        <v>91</v>
      </c>
      <c r="N27" s="4">
        <v>91</v>
      </c>
      <c r="O27" s="4">
        <v>91</v>
      </c>
    </row>
    <row r="28" spans="1:40" ht="15.75" x14ac:dyDescent="0.25">
      <c r="A28" s="3"/>
      <c r="M28" s="4"/>
      <c r="N28" s="42"/>
    </row>
    <row r="29" spans="1:40" x14ac:dyDescent="0.25">
      <c r="A29" s="7" t="s">
        <v>248</v>
      </c>
      <c r="B29" s="2" t="s">
        <v>225</v>
      </c>
      <c r="C29" s="2" t="s">
        <v>226</v>
      </c>
      <c r="D29" s="2" t="s">
        <v>227</v>
      </c>
      <c r="E29" s="2" t="s">
        <v>272</v>
      </c>
      <c r="M29" s="4"/>
      <c r="N29" s="42"/>
    </row>
    <row r="30" spans="1:40" x14ac:dyDescent="0.2">
      <c r="A30" s="45" t="s">
        <v>249</v>
      </c>
      <c r="B30" s="46">
        <f>(B32/B31)</f>
        <v>2.6446280991735538</v>
      </c>
      <c r="C30" s="46">
        <f t="shared" ref="C30:E30" si="9">(C32/C31)</f>
        <v>2.0062695924764888</v>
      </c>
      <c r="D30" s="46">
        <f t="shared" si="9"/>
        <v>1.5642633228840126</v>
      </c>
      <c r="E30" s="46">
        <f t="shared" si="9"/>
        <v>0.67084639498432597</v>
      </c>
      <c r="F30" s="46"/>
      <c r="G30" s="46"/>
      <c r="H30" s="46"/>
      <c r="I30" s="46"/>
      <c r="J30" s="46"/>
      <c r="K30" s="46"/>
    </row>
    <row r="31" spans="1:40" x14ac:dyDescent="0.2">
      <c r="A31" s="43" t="s">
        <v>250</v>
      </c>
      <c r="B31" s="42">
        <v>242</v>
      </c>
      <c r="C31" s="42">
        <v>319</v>
      </c>
      <c r="D31" s="42">
        <v>319</v>
      </c>
      <c r="E31" s="42">
        <v>319</v>
      </c>
      <c r="F31" s="42"/>
      <c r="G31" s="42"/>
      <c r="H31" s="42"/>
      <c r="I31" s="42"/>
      <c r="J31" s="42"/>
      <c r="K31" s="42"/>
      <c r="L31" s="42">
        <v>319</v>
      </c>
      <c r="M31" s="42">
        <v>319</v>
      </c>
      <c r="N31" s="42"/>
    </row>
    <row r="32" spans="1:40" x14ac:dyDescent="0.2">
      <c r="A32" s="43" t="s">
        <v>251</v>
      </c>
      <c r="B32" s="42">
        <v>640</v>
      </c>
      <c r="C32" s="42">
        <v>640</v>
      </c>
      <c r="D32" s="42">
        <v>499</v>
      </c>
      <c r="E32" s="42">
        <v>214</v>
      </c>
      <c r="F32" s="42"/>
      <c r="G32" s="42"/>
      <c r="H32" s="42"/>
      <c r="I32" s="42"/>
      <c r="J32" s="42"/>
      <c r="K32" s="42"/>
      <c r="L32" s="42">
        <v>268</v>
      </c>
      <c r="M32" s="42">
        <v>268</v>
      </c>
      <c r="N32" s="42"/>
    </row>
    <row r="51" spans="1:6" ht="15.75" x14ac:dyDescent="0.25">
      <c r="A51" s="3" t="s">
        <v>228</v>
      </c>
      <c r="B51" s="2" t="s">
        <v>225</v>
      </c>
      <c r="C51" s="2" t="s">
        <v>226</v>
      </c>
      <c r="D51" s="2" t="s">
        <v>227</v>
      </c>
      <c r="E51" s="2" t="s">
        <v>272</v>
      </c>
    </row>
    <row r="52" spans="1:6" ht="15.75" x14ac:dyDescent="0.25">
      <c r="A52" s="3" t="s">
        <v>176</v>
      </c>
      <c r="B52" s="42">
        <v>3428.7</v>
      </c>
      <c r="C52" s="42">
        <v>2897</v>
      </c>
      <c r="D52" s="42">
        <v>2349</v>
      </c>
      <c r="E52" s="42">
        <v>1017</v>
      </c>
    </row>
    <row r="53" spans="1:6" ht="15.75" x14ac:dyDescent="0.25">
      <c r="A53" s="3" t="s">
        <v>304</v>
      </c>
      <c r="B53" s="42">
        <v>2654</v>
      </c>
      <c r="C53" s="42">
        <v>2522</v>
      </c>
      <c r="D53" s="42">
        <v>2032</v>
      </c>
      <c r="E53" s="42">
        <v>905</v>
      </c>
    </row>
    <row r="54" spans="1:6" ht="15.75" x14ac:dyDescent="0.25">
      <c r="A54" s="3" t="s">
        <v>247</v>
      </c>
      <c r="B54" s="42">
        <v>2261</v>
      </c>
      <c r="C54" s="42">
        <v>2131</v>
      </c>
      <c r="D54" s="42">
        <v>1667</v>
      </c>
      <c r="E54" s="42">
        <v>562</v>
      </c>
    </row>
    <row r="55" spans="1:6" ht="15.75" x14ac:dyDescent="0.25">
      <c r="A55" s="3" t="s">
        <v>242</v>
      </c>
      <c r="B55" s="42">
        <v>775</v>
      </c>
      <c r="C55" s="42">
        <v>375</v>
      </c>
      <c r="D55" s="42">
        <v>317</v>
      </c>
      <c r="E55" s="42">
        <v>112</v>
      </c>
    </row>
    <row r="56" spans="1:6" x14ac:dyDescent="0.2">
      <c r="A56" s="45" t="s">
        <v>249</v>
      </c>
      <c r="B56" s="46">
        <v>2.64</v>
      </c>
      <c r="C56" s="46">
        <v>2.0099999999999998</v>
      </c>
      <c r="D56" s="46">
        <v>1.56</v>
      </c>
      <c r="E56" s="46">
        <v>0.67</v>
      </c>
    </row>
    <row r="60" spans="1:6" ht="15.75" x14ac:dyDescent="0.25">
      <c r="A60" s="3" t="s">
        <v>228</v>
      </c>
      <c r="B60" s="2" t="s">
        <v>225</v>
      </c>
      <c r="C60" s="2" t="s">
        <v>226</v>
      </c>
      <c r="D60" s="2" t="s">
        <v>298</v>
      </c>
      <c r="E60" s="2" t="s">
        <v>299</v>
      </c>
      <c r="F60" s="2" t="s">
        <v>300</v>
      </c>
    </row>
    <row r="61" spans="1:6" ht="15.75" x14ac:dyDescent="0.25">
      <c r="A61" s="3" t="s">
        <v>176</v>
      </c>
      <c r="B61" s="42">
        <v>3428.7</v>
      </c>
      <c r="C61">
        <v>2518</v>
      </c>
      <c r="D61">
        <v>2537</v>
      </c>
      <c r="E61">
        <v>2531</v>
      </c>
      <c r="F61">
        <v>2480</v>
      </c>
    </row>
    <row r="62" spans="1:6" ht="15.75" x14ac:dyDescent="0.25">
      <c r="A62" s="3" t="s">
        <v>304</v>
      </c>
      <c r="B62" s="42">
        <v>2654</v>
      </c>
      <c r="C62" s="42">
        <v>2431</v>
      </c>
      <c r="D62" s="42">
        <v>2361</v>
      </c>
      <c r="E62" s="42">
        <v>2355</v>
      </c>
      <c r="F62" s="42">
        <v>2304</v>
      </c>
    </row>
    <row r="65" spans="1:6" x14ac:dyDescent="0.2">
      <c r="A65" s="43" t="s">
        <v>305</v>
      </c>
      <c r="B65" s="42">
        <v>0</v>
      </c>
      <c r="C65" s="42">
        <v>6</v>
      </c>
      <c r="D65" s="42">
        <v>8</v>
      </c>
      <c r="E65" s="42">
        <v>12</v>
      </c>
      <c r="F65" s="42">
        <v>24</v>
      </c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9A72A-1B7E-4DFF-9939-6D23C74EBD65}">
  <dimension ref="A1:AK592"/>
  <sheetViews>
    <sheetView topLeftCell="M15" zoomScale="90" zoomScaleNormal="90" workbookViewId="0">
      <selection activeCell="AE148" sqref="AE148"/>
    </sheetView>
  </sheetViews>
  <sheetFormatPr defaultRowHeight="12" x14ac:dyDescent="0.2"/>
  <cols>
    <col min="24" max="24" width="18.85546875" customWidth="1"/>
    <col min="25" max="25" width="17.7109375" customWidth="1"/>
    <col min="26" max="27" width="16.42578125" customWidth="1"/>
    <col min="28" max="28" width="28" customWidth="1"/>
  </cols>
  <sheetData>
    <row r="1" spans="1:37" ht="15" x14ac:dyDescent="0.25">
      <c r="A1" s="5" t="s">
        <v>221</v>
      </c>
    </row>
    <row r="16" spans="1:37" ht="15" x14ac:dyDescent="0.25">
      <c r="A16" s="7" t="s">
        <v>21</v>
      </c>
      <c r="B16" s="8"/>
      <c r="C16" s="8"/>
      <c r="D16" s="4"/>
      <c r="E16" s="4"/>
      <c r="F16" s="4"/>
      <c r="G16" s="4"/>
      <c r="H16" s="4"/>
      <c r="I16" s="5" t="s">
        <v>12</v>
      </c>
      <c r="J16" s="4"/>
      <c r="K16" s="5" t="s">
        <v>13</v>
      </c>
      <c r="M16" s="5" t="s">
        <v>217</v>
      </c>
      <c r="N16" s="11"/>
      <c r="P16" s="7" t="s">
        <v>29</v>
      </c>
      <c r="T16" s="15" t="s">
        <v>12</v>
      </c>
      <c r="U16" s="4"/>
      <c r="V16" s="5" t="s">
        <v>13</v>
      </c>
      <c r="X16" s="5" t="s">
        <v>273</v>
      </c>
      <c r="Y16" s="5" t="s">
        <v>274</v>
      </c>
      <c r="Z16" s="5" t="s">
        <v>275</v>
      </c>
      <c r="AA16" s="5" t="s">
        <v>276</v>
      </c>
      <c r="AB16" s="5" t="s">
        <v>276</v>
      </c>
      <c r="AC16" s="11"/>
      <c r="AE16" s="7" t="s">
        <v>81</v>
      </c>
      <c r="AG16" s="5" t="s">
        <v>12</v>
      </c>
      <c r="AH16" s="4"/>
      <c r="AI16" s="5" t="s">
        <v>13</v>
      </c>
      <c r="AK16" s="5" t="s">
        <v>217</v>
      </c>
    </row>
    <row r="17" spans="1:37" ht="15" x14ac:dyDescent="0.25">
      <c r="A17" s="5" t="s">
        <v>3</v>
      </c>
      <c r="B17" s="4"/>
      <c r="C17" s="4"/>
      <c r="D17" s="4"/>
      <c r="E17" s="4"/>
      <c r="F17" s="4"/>
      <c r="G17" s="4"/>
      <c r="H17" s="4"/>
      <c r="N17" s="11"/>
      <c r="P17" s="5" t="s">
        <v>30</v>
      </c>
      <c r="Q17" s="4"/>
      <c r="R17" s="4"/>
      <c r="S17" s="4"/>
      <c r="T17" s="4"/>
      <c r="U17" s="4"/>
      <c r="V17" s="4"/>
      <c r="W17" s="4"/>
      <c r="X17" s="4" t="s">
        <v>263</v>
      </c>
      <c r="Y17" s="4" t="s">
        <v>262</v>
      </c>
      <c r="Z17" s="4" t="s">
        <v>264</v>
      </c>
      <c r="AA17" s="4" t="s">
        <v>277</v>
      </c>
      <c r="AB17" s="4" t="s">
        <v>311</v>
      </c>
      <c r="AC17" s="12"/>
      <c r="AE17" s="5" t="s">
        <v>82</v>
      </c>
      <c r="AF17" s="5"/>
      <c r="AG17" s="5"/>
      <c r="AH17" s="4"/>
      <c r="AI17" s="4"/>
      <c r="AJ17" s="4"/>
    </row>
    <row r="18" spans="1:37" ht="14.25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N18" s="11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12"/>
      <c r="AE18" s="4"/>
      <c r="AF18" s="4"/>
      <c r="AH18" s="4"/>
      <c r="AI18" s="4"/>
      <c r="AJ18" s="4"/>
      <c r="AK18" s="4"/>
    </row>
    <row r="19" spans="1:37" ht="14.25" x14ac:dyDescent="0.2">
      <c r="A19" s="4" t="s">
        <v>4</v>
      </c>
      <c r="B19" s="4"/>
      <c r="C19" s="4"/>
      <c r="D19" s="4"/>
      <c r="E19" s="4"/>
      <c r="F19" s="4"/>
      <c r="G19" s="4"/>
      <c r="H19" s="4"/>
      <c r="I19" s="6">
        <v>19026</v>
      </c>
      <c r="J19" s="4"/>
      <c r="M19">
        <v>0</v>
      </c>
      <c r="N19" s="12" t="s">
        <v>8</v>
      </c>
      <c r="P19" s="9" t="s">
        <v>31</v>
      </c>
      <c r="Q19" s="9"/>
      <c r="R19" s="9"/>
      <c r="S19" s="9"/>
      <c r="U19" s="4"/>
      <c r="V19" s="4"/>
      <c r="W19" s="4"/>
      <c r="X19" s="4"/>
      <c r="Y19" s="4"/>
      <c r="Z19" s="4"/>
      <c r="AA19" s="4"/>
      <c r="AB19" s="4"/>
      <c r="AC19" s="11"/>
      <c r="AE19" s="4" t="s">
        <v>83</v>
      </c>
      <c r="AF19" s="4"/>
      <c r="AG19" s="4">
        <v>280</v>
      </c>
      <c r="AH19" s="4"/>
      <c r="AI19" s="16">
        <v>293</v>
      </c>
      <c r="AJ19" s="4"/>
      <c r="AK19" s="4">
        <v>290</v>
      </c>
    </row>
    <row r="20" spans="1:37" ht="14.25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N20" s="12"/>
      <c r="P20" s="4" t="s">
        <v>18</v>
      </c>
      <c r="Q20" s="4"/>
      <c r="R20" s="4"/>
      <c r="S20" s="4"/>
      <c r="T20" s="4">
        <v>159</v>
      </c>
      <c r="U20" s="4"/>
      <c r="V20" s="16">
        <v>166</v>
      </c>
      <c r="W20" s="4"/>
      <c r="X20" s="4"/>
      <c r="Y20" s="4"/>
      <c r="Z20" s="4"/>
      <c r="AA20" s="4"/>
      <c r="AB20" s="4"/>
      <c r="AC20" s="12" t="s">
        <v>35</v>
      </c>
      <c r="AE20" s="4"/>
      <c r="AF20" s="4"/>
      <c r="AG20" s="4"/>
      <c r="AH20" s="4"/>
      <c r="AI20" s="4"/>
      <c r="AJ20" s="4"/>
      <c r="AK20" s="4"/>
    </row>
    <row r="21" spans="1:37" ht="14.25" x14ac:dyDescent="0.2">
      <c r="A21" s="4" t="s">
        <v>5</v>
      </c>
      <c r="B21" s="4"/>
      <c r="C21" s="4"/>
      <c r="D21" s="4"/>
      <c r="E21" s="4"/>
      <c r="F21" s="4"/>
      <c r="G21" s="4"/>
      <c r="H21" s="4"/>
      <c r="I21" s="4">
        <v>0</v>
      </c>
      <c r="J21" s="4"/>
      <c r="M21">
        <v>0</v>
      </c>
      <c r="N21" s="12" t="s">
        <v>9</v>
      </c>
      <c r="P21" s="10" t="s">
        <v>32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12"/>
      <c r="AE21" s="4" t="s">
        <v>84</v>
      </c>
      <c r="AF21" s="4"/>
      <c r="AG21" s="4">
        <v>0</v>
      </c>
      <c r="AH21" s="4"/>
      <c r="AI21" s="4"/>
      <c r="AJ21" s="4"/>
      <c r="AK21" s="4"/>
    </row>
    <row r="22" spans="1:37" ht="14.25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N22" s="12"/>
      <c r="P22" s="4" t="s">
        <v>33</v>
      </c>
      <c r="Q22" s="4"/>
      <c r="R22" s="4"/>
      <c r="S22" s="4"/>
      <c r="T22" s="4">
        <v>0</v>
      </c>
      <c r="U22" s="4"/>
      <c r="V22" s="4"/>
      <c r="W22" s="4"/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12" t="s">
        <v>40</v>
      </c>
      <c r="AE22" s="4"/>
      <c r="AF22" s="4"/>
      <c r="AG22" s="4"/>
      <c r="AH22" s="4"/>
      <c r="AI22" s="4"/>
      <c r="AJ22" s="4"/>
      <c r="AK22" s="4"/>
    </row>
    <row r="23" spans="1:37" ht="14.25" x14ac:dyDescent="0.2">
      <c r="A23" s="4" t="s">
        <v>6</v>
      </c>
      <c r="B23" s="4"/>
      <c r="C23" s="4"/>
      <c r="D23" s="4"/>
      <c r="E23" s="4"/>
      <c r="F23" s="4"/>
      <c r="G23" s="4"/>
      <c r="H23" s="4"/>
      <c r="I23" s="4">
        <v>859</v>
      </c>
      <c r="J23" s="4"/>
      <c r="M23">
        <v>0</v>
      </c>
      <c r="N23" s="12" t="s">
        <v>10</v>
      </c>
      <c r="P23" s="4" t="s">
        <v>34</v>
      </c>
      <c r="Q23" s="4"/>
      <c r="R23" s="4"/>
      <c r="S23" s="4"/>
      <c r="T23" s="4">
        <v>0</v>
      </c>
      <c r="U23" s="4"/>
      <c r="V23" s="4"/>
      <c r="W23" s="4"/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12" t="s">
        <v>41</v>
      </c>
      <c r="AE23" s="4" t="s">
        <v>85</v>
      </c>
      <c r="AF23" s="4"/>
      <c r="AG23" s="4">
        <v>0</v>
      </c>
      <c r="AH23" s="4"/>
      <c r="AI23" s="4"/>
      <c r="AJ23" s="4"/>
      <c r="AK23" s="4"/>
    </row>
    <row r="24" spans="1:37" ht="14.2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N24" s="12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12"/>
      <c r="AE24" s="4"/>
      <c r="AF24" s="4"/>
      <c r="AG24" s="4"/>
      <c r="AH24" s="4"/>
      <c r="AI24" s="4"/>
      <c r="AJ24" s="4"/>
      <c r="AK24" s="4"/>
    </row>
    <row r="25" spans="1:37" ht="14.25" x14ac:dyDescent="0.2">
      <c r="A25" s="4" t="s">
        <v>7</v>
      </c>
      <c r="B25" s="4"/>
      <c r="C25" s="4"/>
      <c r="D25" s="4"/>
      <c r="E25" s="4"/>
      <c r="F25" s="4"/>
      <c r="G25" s="4"/>
      <c r="H25" s="4"/>
      <c r="I25" s="4">
        <v>0</v>
      </c>
      <c r="J25" s="4"/>
      <c r="M25">
        <v>0</v>
      </c>
      <c r="N25" s="12" t="s">
        <v>11</v>
      </c>
      <c r="P25" s="9" t="s">
        <v>36</v>
      </c>
      <c r="Q25" s="9"/>
      <c r="R25" s="9"/>
      <c r="S25" s="9"/>
      <c r="T25" s="4"/>
      <c r="U25" s="4"/>
      <c r="V25" s="4"/>
      <c r="W25" s="4"/>
      <c r="X25" s="4"/>
      <c r="Y25" s="4"/>
      <c r="Z25" s="4"/>
      <c r="AA25" s="4"/>
      <c r="AB25" s="4"/>
      <c r="AC25" s="12"/>
      <c r="AE25" s="4"/>
      <c r="AF25" s="4"/>
      <c r="AG25" s="4"/>
      <c r="AH25" s="4"/>
      <c r="AI25" s="4"/>
      <c r="AJ25" s="4"/>
      <c r="AK25" s="4"/>
    </row>
    <row r="26" spans="1:37" ht="1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N26" s="11"/>
      <c r="P26" s="4" t="s">
        <v>37</v>
      </c>
      <c r="Q26" s="4"/>
      <c r="R26" s="4"/>
      <c r="S26" s="4"/>
      <c r="T26" s="4">
        <v>3</v>
      </c>
      <c r="U26" s="4"/>
      <c r="V26" s="16">
        <v>3</v>
      </c>
      <c r="W26" s="4"/>
      <c r="X26" s="4"/>
      <c r="Y26" s="4"/>
      <c r="Z26" s="4"/>
      <c r="AA26" s="4"/>
      <c r="AB26" s="4"/>
      <c r="AC26" s="12" t="s">
        <v>35</v>
      </c>
      <c r="AE26" s="5" t="s">
        <v>1</v>
      </c>
      <c r="AF26" s="4"/>
      <c r="AG26" s="4"/>
      <c r="AH26" s="4"/>
      <c r="AI26" s="4"/>
      <c r="AJ26" s="4"/>
      <c r="AK26" s="4"/>
    </row>
    <row r="27" spans="1:37" ht="14.2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N27" s="11"/>
      <c r="P27" s="4" t="s">
        <v>38</v>
      </c>
      <c r="Q27" s="4"/>
      <c r="R27" s="4"/>
      <c r="S27" s="4"/>
      <c r="T27" s="4">
        <v>0</v>
      </c>
      <c r="U27" s="4"/>
      <c r="V27" s="4"/>
      <c r="W27" s="4"/>
      <c r="X27" s="4"/>
      <c r="Y27" s="4"/>
      <c r="Z27" s="4"/>
      <c r="AA27" s="4"/>
      <c r="AB27" s="4"/>
      <c r="AC27" s="12" t="s">
        <v>42</v>
      </c>
      <c r="AE27" s="4" t="s">
        <v>86</v>
      </c>
      <c r="AF27" s="4"/>
      <c r="AG27" s="4">
        <v>0</v>
      </c>
      <c r="AH27" s="4"/>
      <c r="AI27" s="4"/>
      <c r="AJ27" s="4"/>
      <c r="AK27" s="4"/>
    </row>
    <row r="28" spans="1:37" ht="15" x14ac:dyDescent="0.25">
      <c r="A28" s="5" t="s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N28" s="11"/>
      <c r="P28" s="4" t="s">
        <v>39</v>
      </c>
      <c r="Q28" s="4"/>
      <c r="R28" s="4"/>
      <c r="S28" s="4"/>
      <c r="T28" s="4">
        <v>0</v>
      </c>
      <c r="U28" s="4"/>
      <c r="V28" s="4"/>
      <c r="W28" s="4"/>
      <c r="X28" s="4"/>
      <c r="Y28" s="4"/>
      <c r="Z28" s="4"/>
      <c r="AA28" s="4"/>
      <c r="AB28" s="4"/>
      <c r="AC28" s="12" t="s">
        <v>42</v>
      </c>
      <c r="AE28" s="4"/>
      <c r="AF28" s="4"/>
      <c r="AH28" s="4"/>
      <c r="AI28" s="4"/>
      <c r="AJ28" s="4"/>
      <c r="AK28" s="4"/>
    </row>
    <row r="29" spans="1:37" ht="14.25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N29" s="11"/>
      <c r="P29" s="10" t="s">
        <v>32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11"/>
      <c r="AE29" s="4" t="s">
        <v>87</v>
      </c>
      <c r="AF29" s="4"/>
      <c r="AG29" s="4">
        <v>144594</v>
      </c>
      <c r="AH29" s="4"/>
      <c r="AI29" s="22">
        <v>151371</v>
      </c>
      <c r="AJ29" s="4"/>
      <c r="AK29" s="4"/>
    </row>
    <row r="30" spans="1:37" ht="14.25" x14ac:dyDescent="0.2">
      <c r="A30" s="4" t="s">
        <v>15</v>
      </c>
      <c r="B30" s="4"/>
      <c r="C30" s="4"/>
      <c r="D30" s="4"/>
      <c r="E30" s="4"/>
      <c r="F30" s="4"/>
      <c r="G30" s="4"/>
      <c r="H30" s="4"/>
      <c r="I30" s="4">
        <v>36852</v>
      </c>
      <c r="J30" s="4"/>
      <c r="K30" s="16">
        <f>K34+K36</f>
        <v>38976.210000000006</v>
      </c>
      <c r="M30" s="4">
        <v>38976.210000000006</v>
      </c>
      <c r="N30" s="12" t="s">
        <v>8</v>
      </c>
      <c r="P30" s="4" t="s">
        <v>33</v>
      </c>
      <c r="Q30" s="4"/>
      <c r="R30" s="4"/>
      <c r="S30" s="4"/>
      <c r="T30" s="4">
        <v>0</v>
      </c>
      <c r="U30" s="4"/>
      <c r="V30" s="4"/>
      <c r="W30" s="4"/>
      <c r="X30" s="4">
        <v>0</v>
      </c>
      <c r="Y30" s="4">
        <v>0</v>
      </c>
      <c r="Z30" s="4">
        <v>0</v>
      </c>
      <c r="AA30" s="4">
        <v>0</v>
      </c>
      <c r="AB30" s="4"/>
      <c r="AC30" s="12" t="s">
        <v>40</v>
      </c>
      <c r="AE30" s="4"/>
      <c r="AF30" s="4"/>
      <c r="AG30" s="4"/>
      <c r="AH30" s="4"/>
      <c r="AI30" s="4"/>
      <c r="AJ30" s="4"/>
      <c r="AK30" s="4"/>
    </row>
    <row r="31" spans="1:37" ht="14.25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M31" s="4"/>
      <c r="N31" s="12"/>
      <c r="P31" s="4" t="s">
        <v>34</v>
      </c>
      <c r="Q31" s="4"/>
      <c r="R31" s="4"/>
      <c r="S31" s="4"/>
      <c r="T31" s="4">
        <v>0</v>
      </c>
      <c r="U31" s="4"/>
      <c r="V31" s="4"/>
      <c r="W31" s="4"/>
      <c r="X31" s="4">
        <v>0</v>
      </c>
      <c r="Y31" s="4">
        <v>0</v>
      </c>
      <c r="Z31" s="4">
        <v>0</v>
      </c>
      <c r="AA31" s="4">
        <v>0</v>
      </c>
      <c r="AB31" s="4"/>
      <c r="AC31" s="12" t="s">
        <v>41</v>
      </c>
      <c r="AE31" s="4" t="s">
        <v>88</v>
      </c>
      <c r="AF31" s="4"/>
      <c r="AG31" s="4">
        <v>0</v>
      </c>
      <c r="AH31" s="4"/>
      <c r="AI31" s="4"/>
      <c r="AJ31" s="4"/>
      <c r="AK31" s="4"/>
    </row>
    <row r="32" spans="1:37" ht="14.25" x14ac:dyDescent="0.2">
      <c r="A32" s="4" t="s">
        <v>16</v>
      </c>
      <c r="B32" s="4"/>
      <c r="C32" s="4"/>
      <c r="D32" s="4"/>
      <c r="E32" s="4"/>
      <c r="F32" s="4"/>
      <c r="G32" s="4"/>
      <c r="H32" s="4"/>
      <c r="I32" s="4">
        <v>0</v>
      </c>
      <c r="J32" s="4"/>
      <c r="K32" s="4"/>
      <c r="M32" s="4"/>
      <c r="N32" s="12" t="s">
        <v>8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12"/>
      <c r="AE32" s="4"/>
      <c r="AF32" s="4"/>
      <c r="AG32" s="4"/>
      <c r="AH32" s="4"/>
      <c r="AI32" s="4"/>
      <c r="AJ32" s="4"/>
      <c r="AK32" s="4"/>
    </row>
    <row r="33" spans="1:37" ht="14.2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M33" s="4"/>
      <c r="N33" s="12"/>
      <c r="P33" s="9" t="s">
        <v>43</v>
      </c>
      <c r="Q33" s="9"/>
      <c r="R33" s="9"/>
      <c r="S33" s="9"/>
      <c r="T33" s="4"/>
      <c r="U33" s="4"/>
      <c r="V33" s="4"/>
      <c r="W33" s="4"/>
      <c r="X33" s="4"/>
      <c r="Y33" s="4"/>
      <c r="Z33" s="4"/>
      <c r="AA33" s="4"/>
      <c r="AB33" s="4"/>
      <c r="AC33" s="12"/>
      <c r="AE33" s="4" t="s">
        <v>89</v>
      </c>
      <c r="AF33" s="4"/>
      <c r="AG33" s="4">
        <v>22321</v>
      </c>
      <c r="AH33" s="4"/>
      <c r="AI33" s="4"/>
      <c r="AJ33" s="4"/>
      <c r="AK33" s="4"/>
    </row>
    <row r="34" spans="1:37" ht="14.25" x14ac:dyDescent="0.2">
      <c r="A34" s="4" t="s">
        <v>17</v>
      </c>
      <c r="B34" s="4"/>
      <c r="C34" s="4"/>
      <c r="D34" s="4"/>
      <c r="E34" s="4"/>
      <c r="F34" s="4"/>
      <c r="G34" s="4"/>
      <c r="H34" s="4"/>
      <c r="I34" s="4">
        <v>24409</v>
      </c>
      <c r="J34" s="4"/>
      <c r="K34" s="16">
        <f>I34+2018.52+I38</f>
        <v>37458.520000000004</v>
      </c>
      <c r="M34" s="4">
        <v>37458.520000000004</v>
      </c>
      <c r="N34" s="12" t="s">
        <v>8</v>
      </c>
      <c r="P34" s="4" t="s">
        <v>198</v>
      </c>
      <c r="Q34" s="4"/>
      <c r="R34" s="4"/>
      <c r="S34" s="4"/>
      <c r="T34" s="4">
        <v>256</v>
      </c>
      <c r="U34" s="4"/>
      <c r="V34" s="16">
        <v>268</v>
      </c>
      <c r="W34" s="4"/>
      <c r="X34" s="4"/>
      <c r="Y34" s="4"/>
      <c r="Z34" s="4"/>
      <c r="AA34" s="4"/>
      <c r="AB34" s="4"/>
      <c r="AC34" s="12" t="s">
        <v>35</v>
      </c>
      <c r="AE34" s="4"/>
      <c r="AF34" s="4"/>
      <c r="AG34" s="4"/>
      <c r="AH34" s="4"/>
      <c r="AI34" s="4"/>
      <c r="AJ34" s="4"/>
      <c r="AK34" s="4"/>
    </row>
    <row r="35" spans="1:37" ht="14.2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M35" s="4"/>
      <c r="N35" s="12"/>
      <c r="P35" s="4" t="s">
        <v>38</v>
      </c>
      <c r="Q35" s="4"/>
      <c r="R35" s="4"/>
      <c r="S35" s="4"/>
      <c r="T35" s="4">
        <v>0</v>
      </c>
      <c r="U35" s="4"/>
      <c r="V35" s="4"/>
      <c r="W35" s="4"/>
      <c r="X35" s="4"/>
      <c r="Y35" s="4"/>
      <c r="Z35" s="4"/>
      <c r="AA35" s="4"/>
      <c r="AB35" s="4"/>
      <c r="AC35" s="12" t="s">
        <v>42</v>
      </c>
      <c r="AE35" s="4" t="s">
        <v>90</v>
      </c>
      <c r="AF35" s="4"/>
      <c r="AG35" s="4">
        <v>0</v>
      </c>
      <c r="AH35" s="4"/>
      <c r="AI35" s="4"/>
      <c r="AJ35" s="4"/>
      <c r="AK35" s="4"/>
    </row>
    <row r="36" spans="1:37" ht="14.25" x14ac:dyDescent="0.2">
      <c r="A36" s="4" t="s">
        <v>18</v>
      </c>
      <c r="B36" s="4"/>
      <c r="C36" s="4"/>
      <c r="D36" s="4"/>
      <c r="E36" s="4"/>
      <c r="F36" s="4"/>
      <c r="G36" s="4"/>
      <c r="H36" s="4"/>
      <c r="I36" s="4">
        <v>1412</v>
      </c>
      <c r="J36" s="4"/>
      <c r="K36" s="16">
        <f>I36+105.69</f>
        <v>1517.69</v>
      </c>
      <c r="M36" s="4">
        <v>1517.69</v>
      </c>
      <c r="N36" s="12" t="s">
        <v>8</v>
      </c>
      <c r="P36" s="4" t="s">
        <v>39</v>
      </c>
      <c r="Q36" s="4"/>
      <c r="R36" s="4"/>
      <c r="S36" s="4"/>
      <c r="T36" s="4">
        <v>0</v>
      </c>
      <c r="U36" s="4"/>
      <c r="V36" s="4"/>
      <c r="W36" s="4"/>
      <c r="X36" s="4"/>
      <c r="Y36" s="4"/>
      <c r="Z36" s="4"/>
      <c r="AA36" s="4"/>
      <c r="AB36" s="4"/>
      <c r="AC36" s="12" t="s">
        <v>42</v>
      </c>
      <c r="AE36" s="4"/>
      <c r="AF36" s="4"/>
      <c r="AG36" s="4"/>
      <c r="AH36" s="4"/>
      <c r="AI36" s="4"/>
      <c r="AJ36" s="4"/>
      <c r="AK36" s="4"/>
    </row>
    <row r="37" spans="1:37" ht="14.2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M37" s="4"/>
      <c r="N37" s="12"/>
      <c r="P37" s="10" t="s">
        <v>32</v>
      </c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11"/>
      <c r="AE37" s="4" t="s">
        <v>91</v>
      </c>
      <c r="AF37" s="4"/>
      <c r="AG37" s="4">
        <v>0</v>
      </c>
      <c r="AH37" s="4"/>
      <c r="AI37" s="4"/>
      <c r="AJ37" s="4"/>
      <c r="AK37" s="4"/>
    </row>
    <row r="38" spans="1:37" ht="14.25" x14ac:dyDescent="0.2">
      <c r="A38" s="4" t="s">
        <v>19</v>
      </c>
      <c r="B38" s="4"/>
      <c r="C38" s="4"/>
      <c r="D38" s="4"/>
      <c r="E38" s="4"/>
      <c r="F38" s="4"/>
      <c r="G38" s="4"/>
      <c r="H38" s="4"/>
      <c r="I38" s="4">
        <v>11031</v>
      </c>
      <c r="J38" s="4"/>
      <c r="K38" s="16">
        <v>0</v>
      </c>
      <c r="M38" s="4">
        <v>0</v>
      </c>
      <c r="N38" s="12" t="s">
        <v>9</v>
      </c>
      <c r="P38" s="4" t="s">
        <v>33</v>
      </c>
      <c r="Q38" s="4"/>
      <c r="R38" s="4"/>
      <c r="S38" s="4"/>
      <c r="T38" s="4">
        <v>0</v>
      </c>
      <c r="U38" s="4"/>
      <c r="V38" s="4"/>
      <c r="W38" s="4"/>
      <c r="X38" s="4">
        <v>180</v>
      </c>
      <c r="Y38" s="4">
        <v>180</v>
      </c>
      <c r="Z38" s="4">
        <v>180</v>
      </c>
      <c r="AA38" s="4">
        <v>180</v>
      </c>
      <c r="AB38" s="4">
        <v>180</v>
      </c>
      <c r="AC38" s="12" t="s">
        <v>40</v>
      </c>
      <c r="AE38" s="4"/>
      <c r="AF38" s="4"/>
      <c r="AG38" s="4"/>
      <c r="AH38" s="4"/>
      <c r="AI38" s="4"/>
      <c r="AJ38" s="4"/>
      <c r="AK38" s="4"/>
    </row>
    <row r="39" spans="1:37" ht="14.25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M39" s="4"/>
      <c r="N39" s="11"/>
      <c r="P39" s="4" t="s">
        <v>34</v>
      </c>
      <c r="Q39" s="4"/>
      <c r="R39" s="4"/>
      <c r="S39" s="4"/>
      <c r="T39" s="4">
        <v>0</v>
      </c>
      <c r="U39" s="4"/>
      <c r="V39" s="4"/>
      <c r="W39" s="4"/>
      <c r="X39" s="4">
        <v>6</v>
      </c>
      <c r="Y39" s="4">
        <v>6</v>
      </c>
      <c r="Z39" s="4">
        <v>6</v>
      </c>
      <c r="AA39" s="4">
        <v>6</v>
      </c>
      <c r="AB39" s="4">
        <v>24</v>
      </c>
      <c r="AC39" s="12" t="s">
        <v>41</v>
      </c>
      <c r="AE39" s="4" t="s">
        <v>92</v>
      </c>
      <c r="AF39" s="4"/>
      <c r="AG39" s="4">
        <v>0</v>
      </c>
      <c r="AH39" s="4"/>
      <c r="AI39" s="4"/>
      <c r="AJ39" s="4"/>
      <c r="AK39" s="4"/>
    </row>
    <row r="40" spans="1:37" ht="15" x14ac:dyDescent="0.25">
      <c r="A40" s="5" t="s">
        <v>20</v>
      </c>
      <c r="B40" s="4"/>
      <c r="C40" s="4"/>
      <c r="D40" s="4"/>
      <c r="E40" s="4"/>
      <c r="F40" s="4"/>
      <c r="G40" s="4"/>
      <c r="H40" s="4"/>
      <c r="I40" s="4"/>
      <c r="J40" s="4"/>
      <c r="K40" s="4"/>
      <c r="N40" s="11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12"/>
      <c r="AE40" s="4"/>
      <c r="AF40" s="4"/>
      <c r="AG40" s="4"/>
      <c r="AH40" s="4"/>
      <c r="AI40" s="4"/>
      <c r="AJ40" s="4"/>
      <c r="AK40" s="4"/>
    </row>
    <row r="41" spans="1:37" ht="14.2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N41" s="11"/>
      <c r="P41" s="9" t="s">
        <v>44</v>
      </c>
      <c r="Q41" s="9"/>
      <c r="R41" s="9"/>
      <c r="S41" s="9"/>
      <c r="T41" s="4"/>
      <c r="U41" s="4"/>
      <c r="V41" s="4"/>
      <c r="W41" s="4"/>
      <c r="X41" s="4"/>
      <c r="Y41" s="4"/>
      <c r="Z41" s="4"/>
      <c r="AA41" s="4"/>
      <c r="AB41" s="4"/>
      <c r="AC41" s="12"/>
      <c r="AE41" s="4" t="s">
        <v>93</v>
      </c>
      <c r="AF41" s="4"/>
      <c r="AG41" s="4">
        <v>0</v>
      </c>
      <c r="AH41" s="4"/>
      <c r="AI41" s="4"/>
      <c r="AJ41" s="4"/>
      <c r="AK41" s="4"/>
    </row>
    <row r="42" spans="1:37" ht="14.25" x14ac:dyDescent="0.2">
      <c r="A42" s="4" t="s">
        <v>22</v>
      </c>
      <c r="B42" s="4"/>
      <c r="C42" s="4"/>
      <c r="D42" s="4"/>
      <c r="E42" s="4"/>
      <c r="F42" s="4"/>
      <c r="G42" s="4"/>
      <c r="H42" s="4"/>
      <c r="I42" s="4"/>
      <c r="J42" s="4"/>
      <c r="K42" s="4"/>
      <c r="N42" s="11"/>
      <c r="P42" s="4" t="s">
        <v>37</v>
      </c>
      <c r="Q42" s="4"/>
      <c r="R42" s="4"/>
      <c r="S42" s="4"/>
      <c r="T42" s="4">
        <v>110</v>
      </c>
      <c r="U42" s="4"/>
      <c r="V42" s="16">
        <v>114</v>
      </c>
      <c r="W42" s="4"/>
      <c r="X42" s="4"/>
      <c r="Y42" s="4"/>
      <c r="Z42" s="4"/>
      <c r="AA42" s="4"/>
      <c r="AB42" s="4"/>
      <c r="AC42" s="12" t="s">
        <v>35</v>
      </c>
      <c r="AE42" s="4"/>
      <c r="AF42" s="4"/>
      <c r="AG42" s="4"/>
      <c r="AH42" s="4"/>
      <c r="AI42" s="4"/>
      <c r="AK42" s="4"/>
    </row>
    <row r="43" spans="1:37" ht="1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N43" s="11"/>
      <c r="P43" s="4" t="s">
        <v>38</v>
      </c>
      <c r="Q43" s="4"/>
      <c r="R43" s="4"/>
      <c r="S43" s="4"/>
      <c r="T43" s="4">
        <v>0</v>
      </c>
      <c r="U43" s="4"/>
      <c r="V43" s="4"/>
      <c r="W43" s="4"/>
      <c r="X43" s="4"/>
      <c r="Y43" s="4"/>
      <c r="Z43" s="4"/>
      <c r="AA43" s="4"/>
      <c r="AB43" s="4"/>
      <c r="AC43" s="12" t="s">
        <v>42</v>
      </c>
      <c r="AE43" s="5" t="s">
        <v>95</v>
      </c>
      <c r="AF43" s="4"/>
      <c r="AG43" s="4"/>
      <c r="AH43" s="4"/>
      <c r="AI43" s="4"/>
    </row>
    <row r="44" spans="1:37" ht="15" x14ac:dyDescent="0.25">
      <c r="A44" s="5" t="s">
        <v>23</v>
      </c>
      <c r="B44" s="4"/>
      <c r="C44" s="4"/>
      <c r="D44" s="4"/>
      <c r="E44" s="4"/>
      <c r="F44" s="4"/>
      <c r="G44" s="4"/>
      <c r="H44" s="4"/>
      <c r="I44" s="4"/>
      <c r="J44" s="4"/>
      <c r="K44" s="4"/>
      <c r="N44" s="11"/>
      <c r="P44" s="4" t="s">
        <v>39</v>
      </c>
      <c r="Q44" s="4"/>
      <c r="R44" s="4"/>
      <c r="S44" s="4"/>
      <c r="T44" s="4">
        <v>0</v>
      </c>
      <c r="U44" s="4"/>
      <c r="V44" s="4"/>
      <c r="W44" s="4"/>
      <c r="X44" s="4"/>
      <c r="Y44" s="4"/>
      <c r="Z44" s="4"/>
      <c r="AA44" s="4"/>
      <c r="AB44" s="4"/>
      <c r="AC44" s="12" t="s">
        <v>42</v>
      </c>
      <c r="AE44" s="4" t="s">
        <v>96</v>
      </c>
      <c r="AF44" s="4"/>
      <c r="AG44" s="4">
        <v>0</v>
      </c>
      <c r="AH44" s="4"/>
      <c r="AI44" s="4"/>
    </row>
    <row r="45" spans="1:37" ht="14.25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N45" s="11"/>
      <c r="P45" s="10" t="s">
        <v>32</v>
      </c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11"/>
      <c r="AE45" s="4"/>
      <c r="AF45" s="4"/>
      <c r="AG45" s="4"/>
      <c r="AH45" s="4"/>
      <c r="AI45" s="4"/>
      <c r="AK45" s="4"/>
    </row>
    <row r="46" spans="1:37" ht="14.25" x14ac:dyDescent="0.2">
      <c r="A46" s="4" t="s">
        <v>24</v>
      </c>
      <c r="B46" s="4"/>
      <c r="C46" s="4"/>
      <c r="D46" s="4"/>
      <c r="E46" s="4"/>
      <c r="F46" s="4"/>
      <c r="G46" s="4"/>
      <c r="H46" s="4"/>
      <c r="I46" s="4">
        <v>221.8</v>
      </c>
      <c r="J46" s="4"/>
      <c r="K46" s="4"/>
      <c r="M46" s="4">
        <v>221.8</v>
      </c>
      <c r="N46" s="12" t="s">
        <v>26</v>
      </c>
      <c r="P46" s="4" t="s">
        <v>33</v>
      </c>
      <c r="Q46" s="4"/>
      <c r="R46" s="4"/>
      <c r="S46" s="4"/>
      <c r="T46" s="4">
        <v>0</v>
      </c>
      <c r="U46" s="4"/>
      <c r="V46" s="4"/>
      <c r="W46" s="4"/>
      <c r="X46" s="4">
        <v>200</v>
      </c>
      <c r="Y46" s="4">
        <v>200</v>
      </c>
      <c r="Z46" s="4">
        <v>200</v>
      </c>
      <c r="AA46" s="4">
        <v>200</v>
      </c>
      <c r="AB46" s="4"/>
      <c r="AC46" s="12" t="s">
        <v>40</v>
      </c>
      <c r="AE46" s="4" t="s">
        <v>97</v>
      </c>
      <c r="AF46" s="4"/>
      <c r="AG46" s="4">
        <v>0</v>
      </c>
      <c r="AH46" s="4"/>
      <c r="AI46" s="4"/>
      <c r="AK46" s="4"/>
    </row>
    <row r="47" spans="1:37" ht="14.25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M47" s="4"/>
      <c r="N47" s="12"/>
      <c r="P47" s="4" t="s">
        <v>34</v>
      </c>
      <c r="Q47" s="4"/>
      <c r="R47" s="4"/>
      <c r="S47" s="4"/>
      <c r="T47" s="4">
        <v>0</v>
      </c>
      <c r="U47" s="4"/>
      <c r="V47" s="4"/>
      <c r="W47" s="4"/>
      <c r="X47" s="4">
        <v>24</v>
      </c>
      <c r="Y47" s="4">
        <v>24</v>
      </c>
      <c r="Z47" s="4">
        <v>24</v>
      </c>
      <c r="AA47" s="4">
        <v>24</v>
      </c>
      <c r="AB47" s="4"/>
      <c r="AC47" s="12" t="s">
        <v>41</v>
      </c>
      <c r="AE47" s="4"/>
      <c r="AF47" s="4"/>
      <c r="AG47" s="4"/>
      <c r="AH47" s="4"/>
      <c r="AI47" s="4"/>
      <c r="AK47" s="4"/>
    </row>
    <row r="48" spans="1:37" ht="14.25" x14ac:dyDescent="0.2">
      <c r="A48" s="4" t="s">
        <v>25</v>
      </c>
      <c r="B48" s="4"/>
      <c r="C48" s="4"/>
      <c r="D48" s="4"/>
      <c r="E48" s="4"/>
      <c r="F48" s="4"/>
      <c r="G48" s="4"/>
      <c r="H48" s="4"/>
      <c r="I48" s="4">
        <v>170</v>
      </c>
      <c r="J48" s="4"/>
      <c r="K48" s="4"/>
      <c r="M48" s="47">
        <v>100</v>
      </c>
      <c r="N48" s="12" t="s">
        <v>27</v>
      </c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12"/>
      <c r="AE48" s="4"/>
      <c r="AF48" s="4"/>
      <c r="AG48" s="4"/>
      <c r="AH48" s="4"/>
      <c r="AI48" s="4"/>
    </row>
    <row r="49" spans="1:37" ht="14.25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N49" s="11"/>
      <c r="P49" s="4" t="s">
        <v>45</v>
      </c>
      <c r="Q49" s="4"/>
      <c r="R49" s="4"/>
      <c r="S49" s="4"/>
      <c r="T49" s="4">
        <v>27</v>
      </c>
      <c r="U49" s="4"/>
      <c r="V49" s="16">
        <v>28</v>
      </c>
      <c r="W49" s="4"/>
      <c r="X49" s="4"/>
      <c r="Y49" s="4"/>
      <c r="Z49" s="4"/>
      <c r="AA49" s="4"/>
      <c r="AB49" s="4"/>
      <c r="AC49" s="12" t="s">
        <v>35</v>
      </c>
      <c r="AE49" s="4"/>
      <c r="AF49" s="4"/>
      <c r="AG49" s="4"/>
      <c r="AH49" s="4"/>
      <c r="AI49" s="4"/>
    </row>
    <row r="50" spans="1:37" ht="14.2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N50" s="11"/>
      <c r="P50" s="4" t="s">
        <v>38</v>
      </c>
      <c r="Q50" s="4"/>
      <c r="R50" s="4"/>
      <c r="S50" s="4"/>
      <c r="T50" s="4">
        <v>0</v>
      </c>
      <c r="U50" s="4"/>
      <c r="V50" s="4"/>
      <c r="W50" s="4"/>
      <c r="X50" s="4"/>
      <c r="Y50" s="4"/>
      <c r="Z50" s="4"/>
      <c r="AA50" s="4"/>
      <c r="AB50" s="4"/>
      <c r="AC50" s="12" t="s">
        <v>42</v>
      </c>
      <c r="AE50" s="4"/>
      <c r="AF50" s="4"/>
      <c r="AG50" s="4"/>
      <c r="AH50" s="4"/>
      <c r="AI50" s="4"/>
    </row>
    <row r="51" spans="1:37" ht="15" x14ac:dyDescent="0.25">
      <c r="A51" s="5" t="s">
        <v>28</v>
      </c>
      <c r="B51" s="4"/>
      <c r="C51" s="4"/>
      <c r="D51" s="4"/>
      <c r="E51" s="4"/>
      <c r="F51" s="4"/>
      <c r="G51" s="4"/>
      <c r="H51" s="4"/>
      <c r="I51" s="4"/>
      <c r="J51" s="4"/>
      <c r="K51" s="4"/>
      <c r="N51" s="11"/>
      <c r="P51" s="4" t="s">
        <v>39</v>
      </c>
      <c r="Q51" s="4"/>
      <c r="R51" s="4"/>
      <c r="S51" s="4"/>
      <c r="T51" s="4">
        <v>0</v>
      </c>
      <c r="U51" s="4"/>
      <c r="V51" s="4"/>
      <c r="W51" s="4"/>
      <c r="X51" s="4"/>
      <c r="Y51" s="4"/>
      <c r="Z51" s="4"/>
      <c r="AA51" s="4"/>
      <c r="AB51" s="4"/>
      <c r="AC51" s="12" t="s">
        <v>42</v>
      </c>
      <c r="AE51" s="4"/>
      <c r="AF51" s="4"/>
      <c r="AG51" s="4"/>
      <c r="AH51" s="4"/>
      <c r="AI51" s="4"/>
    </row>
    <row r="52" spans="1:37" ht="14.25" x14ac:dyDescent="0.2">
      <c r="A52" s="4" t="s">
        <v>102</v>
      </c>
      <c r="B52" s="4"/>
      <c r="C52" s="4"/>
      <c r="D52" s="4"/>
      <c r="E52" s="4"/>
      <c r="F52" s="4"/>
      <c r="G52" s="4"/>
      <c r="H52" s="4"/>
      <c r="I52" s="4"/>
      <c r="J52" s="4"/>
      <c r="K52" s="4"/>
      <c r="N52" s="11"/>
      <c r="P52" s="10" t="s">
        <v>32</v>
      </c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11"/>
      <c r="AE52" s="4"/>
      <c r="AF52" s="4"/>
      <c r="AG52" s="4"/>
      <c r="AH52" s="4"/>
      <c r="AI52" s="4"/>
    </row>
    <row r="53" spans="1:37" ht="14.2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N53" s="11"/>
      <c r="P53" s="4" t="s">
        <v>33</v>
      </c>
      <c r="T53" s="4">
        <v>0</v>
      </c>
      <c r="X53" s="4">
        <v>200</v>
      </c>
      <c r="Y53" s="4">
        <v>200</v>
      </c>
      <c r="Z53" s="4">
        <v>200</v>
      </c>
      <c r="AA53" s="4">
        <v>200</v>
      </c>
      <c r="AC53" s="12" t="s">
        <v>40</v>
      </c>
      <c r="AE53" s="4"/>
      <c r="AF53" s="4"/>
      <c r="AG53" s="4"/>
      <c r="AH53" s="4"/>
      <c r="AI53" s="4"/>
    </row>
    <row r="54" spans="1:37" ht="14.25" x14ac:dyDescent="0.2">
      <c r="A54" s="9" t="s">
        <v>103</v>
      </c>
      <c r="B54" s="9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2"/>
      <c r="P54" s="4" t="s">
        <v>34</v>
      </c>
      <c r="Q54" s="4"/>
      <c r="R54" s="4"/>
      <c r="S54" s="4"/>
      <c r="T54" s="4">
        <v>0</v>
      </c>
      <c r="U54" s="4"/>
      <c r="V54" s="4"/>
      <c r="W54" s="4"/>
      <c r="X54" s="4">
        <v>24</v>
      </c>
      <c r="Y54" s="4">
        <v>24</v>
      </c>
      <c r="Z54" s="4">
        <v>24</v>
      </c>
      <c r="AA54" s="4">
        <v>24</v>
      </c>
      <c r="AB54" s="4"/>
      <c r="AC54" s="12" t="s">
        <v>41</v>
      </c>
      <c r="AE54" s="4"/>
      <c r="AF54" s="4"/>
      <c r="AG54" s="4"/>
      <c r="AH54" s="4"/>
      <c r="AI54" s="4"/>
      <c r="AJ54" s="4"/>
    </row>
    <row r="55" spans="1:37" ht="14.2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12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12"/>
      <c r="AE55" s="4"/>
      <c r="AF55" s="4"/>
      <c r="AG55" s="4"/>
      <c r="AH55" s="4"/>
      <c r="AI55" s="4"/>
      <c r="AJ55" s="4"/>
      <c r="AK55" s="4"/>
    </row>
    <row r="56" spans="1:37" ht="14.25" x14ac:dyDescent="0.2">
      <c r="A56" s="4" t="s">
        <v>0</v>
      </c>
      <c r="B56" s="4"/>
      <c r="C56" s="4"/>
      <c r="D56" s="4"/>
      <c r="E56" s="4"/>
      <c r="F56" s="4"/>
      <c r="G56" s="4"/>
      <c r="H56" s="4"/>
      <c r="I56" s="4" t="s">
        <v>113</v>
      </c>
      <c r="J56" s="4"/>
      <c r="K56" s="4"/>
      <c r="L56" s="4"/>
      <c r="M56" s="4"/>
      <c r="N56" s="12"/>
      <c r="P56" s="9" t="s">
        <v>46</v>
      </c>
      <c r="Q56" s="9"/>
      <c r="R56" s="9"/>
      <c r="S56" s="9"/>
      <c r="T56" s="4"/>
      <c r="U56" s="4"/>
      <c r="V56" s="4"/>
      <c r="W56" s="4"/>
      <c r="X56" s="4"/>
      <c r="Y56" s="4"/>
      <c r="Z56" s="4"/>
      <c r="AA56" s="4"/>
      <c r="AB56" s="4"/>
      <c r="AC56" s="12"/>
      <c r="AE56" s="4"/>
      <c r="AF56" s="4"/>
      <c r="AG56" s="4"/>
      <c r="AH56" s="4"/>
      <c r="AI56" s="4"/>
      <c r="AJ56" s="4"/>
      <c r="AK56" s="4"/>
    </row>
    <row r="57" spans="1:37" ht="14.25" x14ac:dyDescent="0.2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2"/>
      <c r="P57" s="4" t="s">
        <v>18</v>
      </c>
      <c r="Q57" s="4"/>
      <c r="R57" s="4"/>
      <c r="S57" s="4"/>
      <c r="T57" s="4">
        <v>58</v>
      </c>
      <c r="U57" s="4"/>
      <c r="V57" s="16">
        <v>61</v>
      </c>
      <c r="W57" s="4"/>
      <c r="X57" s="4"/>
      <c r="Y57" s="4"/>
      <c r="Z57" s="4"/>
      <c r="AA57" s="4"/>
      <c r="AB57" s="4"/>
      <c r="AC57" s="12" t="s">
        <v>35</v>
      </c>
      <c r="AE57" s="4"/>
      <c r="AF57" s="4"/>
      <c r="AG57" s="4"/>
      <c r="AH57" s="4"/>
      <c r="AI57" s="4"/>
      <c r="AJ57" s="4"/>
      <c r="AK57" s="4"/>
    </row>
    <row r="58" spans="1:37" ht="14.25" x14ac:dyDescent="0.2">
      <c r="A58" s="4" t="s">
        <v>104</v>
      </c>
      <c r="B58" s="4"/>
      <c r="C58" s="4"/>
      <c r="D58" s="4"/>
      <c r="E58" s="4"/>
      <c r="F58" s="4"/>
      <c r="G58" s="4"/>
      <c r="H58" s="4"/>
      <c r="I58" s="4">
        <v>2.0299999999999998</v>
      </c>
      <c r="J58" s="4"/>
      <c r="K58" s="28">
        <v>0</v>
      </c>
      <c r="L58" s="4"/>
      <c r="M58" s="4">
        <v>0</v>
      </c>
      <c r="N58" s="12" t="s">
        <v>26</v>
      </c>
      <c r="P58" s="10" t="s">
        <v>32</v>
      </c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12"/>
      <c r="AE58" s="4"/>
      <c r="AF58" s="4"/>
      <c r="AG58" s="4"/>
      <c r="AH58" s="4"/>
      <c r="AI58" s="4"/>
      <c r="AJ58" s="4"/>
      <c r="AK58" s="4"/>
    </row>
    <row r="59" spans="1:37" ht="14.2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12"/>
      <c r="P59" s="4" t="s">
        <v>33</v>
      </c>
      <c r="Q59" s="4"/>
      <c r="R59" s="4"/>
      <c r="S59" s="4"/>
      <c r="T59" s="4">
        <v>0</v>
      </c>
      <c r="U59" s="4"/>
      <c r="V59" s="4"/>
      <c r="W59" s="4"/>
      <c r="X59" s="4">
        <v>0</v>
      </c>
      <c r="Y59" s="4">
        <v>0</v>
      </c>
      <c r="Z59" s="4">
        <v>0</v>
      </c>
      <c r="AA59" s="4">
        <v>0</v>
      </c>
      <c r="AB59" s="4"/>
      <c r="AC59" s="12" t="s">
        <v>40</v>
      </c>
      <c r="AE59" s="4"/>
      <c r="AF59" s="4"/>
      <c r="AG59" s="4"/>
      <c r="AH59" s="4"/>
      <c r="AI59" s="4"/>
      <c r="AJ59" s="4"/>
      <c r="AK59" s="4"/>
    </row>
    <row r="60" spans="1:37" ht="14.25" x14ac:dyDescent="0.2">
      <c r="A60" s="4" t="s">
        <v>105</v>
      </c>
      <c r="B60" s="4"/>
      <c r="C60" s="4"/>
      <c r="D60" s="4"/>
      <c r="E60" s="4"/>
      <c r="F60" s="4"/>
      <c r="G60" s="4"/>
      <c r="H60" s="4"/>
      <c r="I60" s="4">
        <v>1.04</v>
      </c>
      <c r="J60" s="4"/>
      <c r="K60" s="4"/>
      <c r="L60" s="4"/>
      <c r="N60" s="12" t="s">
        <v>107</v>
      </c>
      <c r="P60" s="4" t="s">
        <v>34</v>
      </c>
      <c r="Q60" s="4"/>
      <c r="R60" s="4"/>
      <c r="S60" s="4"/>
      <c r="T60" s="4">
        <v>0</v>
      </c>
      <c r="U60" s="4"/>
      <c r="V60" s="4"/>
      <c r="W60" s="4"/>
      <c r="X60" s="4">
        <v>0</v>
      </c>
      <c r="Y60" s="4">
        <v>0</v>
      </c>
      <c r="Z60" s="4">
        <v>0</v>
      </c>
      <c r="AA60" s="4">
        <v>0</v>
      </c>
      <c r="AB60" s="4"/>
      <c r="AC60" s="12" t="s">
        <v>41</v>
      </c>
      <c r="AE60" s="4"/>
      <c r="AF60" s="4"/>
      <c r="AG60" s="4"/>
      <c r="AH60" s="4"/>
      <c r="AI60" s="4"/>
      <c r="AJ60" s="4"/>
      <c r="AK60" s="4"/>
    </row>
    <row r="61" spans="1:37" ht="14.2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N61" s="12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12"/>
      <c r="AE61" s="4"/>
      <c r="AF61" s="4"/>
      <c r="AG61" s="4"/>
      <c r="AH61" s="4"/>
      <c r="AI61" s="4"/>
      <c r="AJ61" s="4"/>
      <c r="AK61" s="4"/>
    </row>
    <row r="62" spans="1:37" ht="14.25" x14ac:dyDescent="0.2">
      <c r="A62" s="4" t="s">
        <v>106</v>
      </c>
      <c r="B62" s="4"/>
      <c r="C62" s="4"/>
      <c r="D62" s="4"/>
      <c r="E62" s="4"/>
      <c r="F62" s="4"/>
      <c r="G62" s="4"/>
      <c r="H62" s="4"/>
      <c r="I62" s="4">
        <v>3</v>
      </c>
      <c r="J62" s="4"/>
      <c r="K62" s="4"/>
      <c r="L62" s="4"/>
      <c r="M62" s="4"/>
      <c r="N62" s="12" t="s">
        <v>108</v>
      </c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12"/>
      <c r="AE62" s="4"/>
      <c r="AF62" s="4"/>
      <c r="AG62" s="4"/>
      <c r="AH62" s="4"/>
      <c r="AI62" s="4"/>
      <c r="AJ62" s="4"/>
      <c r="AK62" s="4"/>
    </row>
    <row r="63" spans="1:37" ht="1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12"/>
      <c r="P63" s="5" t="s">
        <v>47</v>
      </c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12"/>
      <c r="AE63" s="4"/>
      <c r="AF63" s="4"/>
      <c r="AG63" s="4"/>
      <c r="AH63" s="4"/>
      <c r="AI63" s="4"/>
      <c r="AJ63" s="4"/>
    </row>
    <row r="64" spans="1:37" ht="14.25" x14ac:dyDescent="0.2">
      <c r="A64" s="9" t="s">
        <v>109</v>
      </c>
      <c r="B64" s="9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12"/>
      <c r="P64" s="9" t="s">
        <v>31</v>
      </c>
      <c r="Q64" s="9"/>
      <c r="R64" s="9"/>
      <c r="S64" s="9"/>
      <c r="T64" s="4"/>
      <c r="U64" s="4"/>
      <c r="V64" s="4"/>
      <c r="W64" s="4"/>
      <c r="X64" s="4"/>
      <c r="Y64" s="4"/>
      <c r="Z64" s="4"/>
      <c r="AA64" s="4"/>
      <c r="AB64" s="4"/>
      <c r="AC64" s="12"/>
      <c r="AE64" s="4"/>
      <c r="AF64" s="4"/>
      <c r="AG64" s="4"/>
      <c r="AH64" s="4"/>
      <c r="AI64" s="4"/>
      <c r="AJ64" s="4"/>
    </row>
    <row r="65" spans="1:36" ht="14.2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12"/>
      <c r="P65" s="4" t="s">
        <v>48</v>
      </c>
      <c r="Q65" s="4"/>
      <c r="R65" s="4"/>
      <c r="S65" s="4"/>
      <c r="T65" s="4">
        <v>7.5</v>
      </c>
      <c r="U65" s="4"/>
      <c r="V65" s="4"/>
      <c r="W65" s="4"/>
      <c r="X65" s="47">
        <v>7.5</v>
      </c>
      <c r="Y65" s="47">
        <v>7.5</v>
      </c>
      <c r="Z65" s="47">
        <v>7.5</v>
      </c>
      <c r="AA65" s="47">
        <v>7.5</v>
      </c>
      <c r="AB65" s="47">
        <v>7.5</v>
      </c>
      <c r="AC65" s="12" t="s">
        <v>49</v>
      </c>
      <c r="AE65" s="4"/>
      <c r="AF65" s="4"/>
      <c r="AG65" s="4"/>
      <c r="AH65" s="4"/>
      <c r="AI65" s="4"/>
      <c r="AJ65" s="4"/>
    </row>
    <row r="66" spans="1:36" ht="14.25" x14ac:dyDescent="0.2">
      <c r="A66" s="4" t="s">
        <v>0</v>
      </c>
      <c r="B66" s="4"/>
      <c r="C66" s="4"/>
      <c r="D66" s="4"/>
      <c r="E66" s="4"/>
      <c r="F66" s="4"/>
      <c r="G66" s="4"/>
      <c r="H66" s="4"/>
      <c r="I66" s="4" t="s">
        <v>113</v>
      </c>
      <c r="J66" s="4"/>
      <c r="K66" s="4"/>
      <c r="L66" s="4"/>
      <c r="M66" s="4"/>
      <c r="N66" s="12"/>
      <c r="P66" s="4" t="s">
        <v>50</v>
      </c>
      <c r="Q66" s="4"/>
      <c r="R66" s="4"/>
      <c r="S66" s="4"/>
      <c r="T66" s="4">
        <v>1.5</v>
      </c>
      <c r="U66" s="4"/>
      <c r="V66" s="4"/>
      <c r="W66" s="4"/>
      <c r="X66" s="47">
        <v>0</v>
      </c>
      <c r="Y66" s="47">
        <v>0</v>
      </c>
      <c r="Z66" s="47">
        <v>0</v>
      </c>
      <c r="AA66" s="47">
        <v>0</v>
      </c>
      <c r="AB66" s="47">
        <v>0</v>
      </c>
      <c r="AC66" s="12" t="s">
        <v>49</v>
      </c>
      <c r="AE66" s="4"/>
      <c r="AF66" s="4"/>
      <c r="AG66" s="4"/>
      <c r="AH66" s="4"/>
      <c r="AI66" s="4"/>
      <c r="AJ66" s="4"/>
    </row>
    <row r="67" spans="1:36" ht="14.25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12"/>
      <c r="P67" s="4" t="s">
        <v>51</v>
      </c>
      <c r="Q67" s="4"/>
      <c r="R67" s="4"/>
      <c r="S67" s="4"/>
      <c r="T67" s="4">
        <v>4.5999999999999996</v>
      </c>
      <c r="U67" s="4"/>
      <c r="V67" s="4"/>
      <c r="W67" s="4"/>
      <c r="X67" s="47">
        <v>7.4</v>
      </c>
      <c r="Y67" s="47">
        <v>7.4</v>
      </c>
      <c r="Z67" s="47">
        <v>7.4</v>
      </c>
      <c r="AA67" s="47">
        <v>7.4</v>
      </c>
      <c r="AB67" s="47">
        <v>7.4</v>
      </c>
      <c r="AC67" s="12" t="s">
        <v>49</v>
      </c>
      <c r="AE67" s="4"/>
      <c r="AF67" s="4"/>
      <c r="AG67" s="4"/>
      <c r="AH67" s="4"/>
      <c r="AI67" s="4"/>
      <c r="AJ67" s="4"/>
    </row>
    <row r="68" spans="1:36" ht="14.25" x14ac:dyDescent="0.2">
      <c r="A68" s="4" t="s">
        <v>104</v>
      </c>
      <c r="B68" s="4"/>
      <c r="C68" s="4"/>
      <c r="D68" s="4"/>
      <c r="E68" s="4"/>
      <c r="F68" s="4"/>
      <c r="G68" s="4"/>
      <c r="H68" s="4"/>
      <c r="I68" s="4">
        <v>0.96</v>
      </c>
      <c r="J68" s="4"/>
      <c r="K68" s="28">
        <v>0</v>
      </c>
      <c r="L68" s="4"/>
      <c r="M68" s="47">
        <v>0</v>
      </c>
      <c r="N68" s="12" t="s">
        <v>26</v>
      </c>
      <c r="P68" s="4" t="s">
        <v>52</v>
      </c>
      <c r="Q68" s="4"/>
      <c r="R68" s="4"/>
      <c r="S68" s="4"/>
      <c r="T68" s="4">
        <v>1.1000000000000001</v>
      </c>
      <c r="U68" s="4"/>
      <c r="V68" s="4"/>
      <c r="W68" s="4"/>
      <c r="X68" s="47">
        <v>0</v>
      </c>
      <c r="Y68" s="47">
        <v>0</v>
      </c>
      <c r="Z68" s="47">
        <v>0</v>
      </c>
      <c r="AA68" s="47">
        <v>0</v>
      </c>
      <c r="AB68" s="47">
        <v>0</v>
      </c>
      <c r="AC68" s="12" t="s">
        <v>49</v>
      </c>
      <c r="AE68" s="4"/>
      <c r="AF68" s="4"/>
      <c r="AG68" s="4"/>
      <c r="AH68" s="4"/>
      <c r="AI68" s="4"/>
      <c r="AJ68" s="4"/>
    </row>
    <row r="69" spans="1:36" ht="14.2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12"/>
      <c r="P69" s="4" t="s">
        <v>53</v>
      </c>
      <c r="Q69" s="4"/>
      <c r="R69" s="4"/>
      <c r="S69" s="4"/>
      <c r="T69" s="4">
        <v>0.2</v>
      </c>
      <c r="U69" s="4"/>
      <c r="V69" s="4"/>
      <c r="W69" s="4"/>
      <c r="X69" s="47">
        <v>0</v>
      </c>
      <c r="Y69" s="47">
        <v>0</v>
      </c>
      <c r="Z69" s="47">
        <v>0</v>
      </c>
      <c r="AA69" s="47">
        <v>0</v>
      </c>
      <c r="AB69" s="47">
        <v>0</v>
      </c>
      <c r="AC69" s="12" t="s">
        <v>49</v>
      </c>
      <c r="AE69" s="4"/>
      <c r="AF69" s="4"/>
      <c r="AG69" s="4"/>
      <c r="AH69" s="4"/>
      <c r="AI69" s="4"/>
      <c r="AJ69" s="4"/>
    </row>
    <row r="70" spans="1:36" ht="14.25" x14ac:dyDescent="0.2">
      <c r="A70" s="4" t="s">
        <v>114</v>
      </c>
      <c r="I70" s="14" t="s">
        <v>116</v>
      </c>
      <c r="M70" s="4"/>
      <c r="N70" s="12" t="s">
        <v>115</v>
      </c>
      <c r="P70" s="4" t="s">
        <v>54</v>
      </c>
      <c r="Q70" s="4"/>
      <c r="R70" s="4"/>
      <c r="S70" s="4"/>
      <c r="T70" s="4">
        <v>0.1</v>
      </c>
      <c r="U70" s="4"/>
      <c r="V70" s="4"/>
      <c r="W70" s="4"/>
      <c r="X70" s="47">
        <v>0.1</v>
      </c>
      <c r="Y70" s="47">
        <v>0.1</v>
      </c>
      <c r="Z70" s="47">
        <v>0.1</v>
      </c>
      <c r="AA70" s="47">
        <v>0.1</v>
      </c>
      <c r="AB70" s="47">
        <v>0.1</v>
      </c>
      <c r="AC70" s="12" t="s">
        <v>49</v>
      </c>
      <c r="AE70" s="4"/>
      <c r="AF70" s="4"/>
      <c r="AG70" s="4"/>
      <c r="AH70" s="4"/>
      <c r="AI70" s="4"/>
      <c r="AJ70" s="4"/>
    </row>
    <row r="71" spans="1:36" ht="14.25" x14ac:dyDescent="0.2">
      <c r="I71" s="4"/>
      <c r="M71" s="4"/>
      <c r="N71" s="11"/>
      <c r="P71" s="4" t="s">
        <v>55</v>
      </c>
      <c r="Q71" s="4"/>
      <c r="R71" s="4"/>
      <c r="S71" s="4"/>
      <c r="T71" s="4">
        <v>18</v>
      </c>
      <c r="U71" s="4"/>
      <c r="V71" s="4"/>
      <c r="W71" s="4"/>
      <c r="X71" s="47">
        <v>18</v>
      </c>
      <c r="Y71" s="47">
        <v>18</v>
      </c>
      <c r="Z71" s="47">
        <v>18</v>
      </c>
      <c r="AA71" s="47">
        <v>18</v>
      </c>
      <c r="AB71" s="47">
        <v>18</v>
      </c>
      <c r="AC71" s="12" t="s">
        <v>71</v>
      </c>
      <c r="AE71" s="4"/>
      <c r="AF71" s="4"/>
      <c r="AG71" s="4"/>
      <c r="AH71" s="4"/>
      <c r="AI71" s="4"/>
      <c r="AJ71" s="4"/>
    </row>
    <row r="72" spans="1:36" ht="14.25" x14ac:dyDescent="0.2">
      <c r="A72" s="4" t="s">
        <v>105</v>
      </c>
      <c r="B72" s="4"/>
      <c r="C72" s="4"/>
      <c r="D72" s="4"/>
      <c r="E72" s="4"/>
      <c r="F72" s="4"/>
      <c r="G72" s="4"/>
      <c r="H72" s="4"/>
      <c r="I72" s="4">
        <v>780</v>
      </c>
      <c r="J72" s="4"/>
      <c r="K72" s="4"/>
      <c r="L72" s="4"/>
      <c r="M72" s="4"/>
      <c r="N72" s="12" t="s">
        <v>107</v>
      </c>
      <c r="P72" s="4" t="s">
        <v>56</v>
      </c>
      <c r="Q72" s="4"/>
      <c r="R72" s="4"/>
      <c r="S72" s="4"/>
      <c r="T72" s="4">
        <v>52</v>
      </c>
      <c r="U72" s="4"/>
      <c r="V72" s="4"/>
      <c r="W72" s="4"/>
      <c r="X72" s="47">
        <v>0</v>
      </c>
      <c r="Y72" s="47">
        <v>0</v>
      </c>
      <c r="Z72" s="47">
        <v>0</v>
      </c>
      <c r="AA72" s="47">
        <v>0</v>
      </c>
      <c r="AB72" s="47">
        <v>0</v>
      </c>
      <c r="AC72" s="12" t="s">
        <v>42</v>
      </c>
    </row>
    <row r="73" spans="1:36" ht="14.25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12"/>
      <c r="P73" s="13" t="s">
        <v>57</v>
      </c>
      <c r="Q73" s="13"/>
      <c r="R73" s="4"/>
      <c r="S73" s="4"/>
      <c r="T73" s="4"/>
      <c r="U73" s="4"/>
      <c r="V73" s="4"/>
      <c r="W73" s="4"/>
      <c r="X73" s="47"/>
      <c r="Y73" s="47"/>
      <c r="Z73" s="47"/>
      <c r="AA73" s="47"/>
      <c r="AB73" s="47"/>
      <c r="AC73" s="12"/>
    </row>
    <row r="74" spans="1:36" ht="14.25" x14ac:dyDescent="0.2">
      <c r="A74" s="4" t="s">
        <v>106</v>
      </c>
      <c r="B74" s="4"/>
      <c r="C74" s="4"/>
      <c r="D74" s="4"/>
      <c r="E74" s="4"/>
      <c r="F74" s="4"/>
      <c r="G74" s="4"/>
      <c r="H74" s="4"/>
      <c r="I74" s="4">
        <v>10</v>
      </c>
      <c r="J74" s="4"/>
      <c r="K74" s="4"/>
      <c r="L74" s="4"/>
      <c r="M74" s="4"/>
      <c r="N74" s="12" t="s">
        <v>108</v>
      </c>
      <c r="P74" s="4" t="s">
        <v>50</v>
      </c>
      <c r="Q74" s="4"/>
      <c r="R74" s="4"/>
      <c r="S74" s="4"/>
      <c r="T74" s="4">
        <v>0</v>
      </c>
      <c r="U74" s="4"/>
      <c r="V74" s="4"/>
      <c r="W74" s="4"/>
      <c r="X74" s="49">
        <v>0</v>
      </c>
      <c r="Y74" s="49">
        <v>0</v>
      </c>
      <c r="Z74" s="49">
        <v>0</v>
      </c>
      <c r="AA74" s="49"/>
      <c r="AB74" s="49"/>
      <c r="AC74" s="12" t="s">
        <v>42</v>
      </c>
    </row>
    <row r="75" spans="1:36" ht="14.2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12"/>
      <c r="P75" s="4" t="s">
        <v>51</v>
      </c>
      <c r="Q75" s="4"/>
      <c r="R75" s="4"/>
      <c r="S75" s="4"/>
      <c r="T75" s="4">
        <v>0</v>
      </c>
      <c r="U75" s="4"/>
      <c r="V75" s="4"/>
      <c r="W75" s="4"/>
      <c r="X75" s="49">
        <v>0</v>
      </c>
      <c r="Y75" s="49">
        <v>50</v>
      </c>
      <c r="Z75" s="49">
        <v>80</v>
      </c>
      <c r="AA75" s="49">
        <v>100</v>
      </c>
      <c r="AB75" s="49">
        <v>100</v>
      </c>
      <c r="AC75" s="12" t="s">
        <v>42</v>
      </c>
    </row>
    <row r="76" spans="1:36" ht="14.25" x14ac:dyDescent="0.2">
      <c r="A76" s="9" t="s">
        <v>110</v>
      </c>
      <c r="B76" s="9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12"/>
      <c r="P76" s="4" t="s">
        <v>52</v>
      </c>
      <c r="Q76" s="4"/>
      <c r="R76" s="4"/>
      <c r="S76" s="4"/>
      <c r="T76" s="4">
        <v>0</v>
      </c>
      <c r="U76" s="4"/>
      <c r="V76" s="4"/>
      <c r="W76" s="4"/>
      <c r="X76" s="49">
        <v>0</v>
      </c>
      <c r="Y76" s="49">
        <v>50</v>
      </c>
      <c r="Z76" s="49">
        <v>80</v>
      </c>
      <c r="AA76" s="49">
        <v>100</v>
      </c>
      <c r="AB76" s="49">
        <v>100</v>
      </c>
      <c r="AC76" s="12" t="s">
        <v>42</v>
      </c>
    </row>
    <row r="77" spans="1:36" ht="14.2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12"/>
      <c r="P77" s="4" t="s">
        <v>53</v>
      </c>
      <c r="Q77" s="4"/>
      <c r="R77" s="4"/>
      <c r="S77" s="4"/>
      <c r="T77" s="4">
        <v>100</v>
      </c>
      <c r="U77" s="4"/>
      <c r="V77" s="4"/>
      <c r="W77" s="4"/>
      <c r="X77" s="49">
        <v>0</v>
      </c>
      <c r="Y77" s="49">
        <v>0</v>
      </c>
      <c r="Z77" s="49">
        <v>0</v>
      </c>
      <c r="AA77" s="49"/>
      <c r="AB77" s="49"/>
      <c r="AC77" s="12" t="s">
        <v>42</v>
      </c>
    </row>
    <row r="78" spans="1:36" ht="14.25" x14ac:dyDescent="0.2">
      <c r="A78" s="4" t="s">
        <v>0</v>
      </c>
      <c r="B78" s="4"/>
      <c r="C78" s="4"/>
      <c r="D78" s="4"/>
      <c r="E78" s="4"/>
      <c r="F78" s="4"/>
      <c r="G78" s="4"/>
      <c r="H78" s="4"/>
      <c r="I78" s="4" t="s">
        <v>117</v>
      </c>
      <c r="J78" s="4"/>
      <c r="K78" s="4"/>
      <c r="L78" s="4"/>
      <c r="M78" s="4"/>
      <c r="N78" s="12"/>
      <c r="P78" s="4" t="s">
        <v>54</v>
      </c>
      <c r="Q78" s="4"/>
      <c r="R78" s="4"/>
      <c r="S78" s="4"/>
      <c r="T78" s="4">
        <v>100</v>
      </c>
      <c r="U78" s="4"/>
      <c r="V78" s="4"/>
      <c r="W78" s="4"/>
      <c r="X78" s="49">
        <v>100</v>
      </c>
      <c r="Y78" s="49">
        <v>100</v>
      </c>
      <c r="Z78" s="49">
        <v>100</v>
      </c>
      <c r="AA78" s="49">
        <v>100</v>
      </c>
      <c r="AB78" s="49">
        <v>100</v>
      </c>
      <c r="AC78" s="12" t="s">
        <v>42</v>
      </c>
    </row>
    <row r="79" spans="1:36" ht="14.25" x14ac:dyDescent="0.2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12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12"/>
    </row>
    <row r="80" spans="1:36" ht="14.25" x14ac:dyDescent="0.2">
      <c r="A80" s="4" t="s">
        <v>104</v>
      </c>
      <c r="B80" s="4"/>
      <c r="C80" s="4"/>
      <c r="D80" s="4"/>
      <c r="E80" s="4"/>
      <c r="F80" s="4"/>
      <c r="G80" s="4"/>
      <c r="H80" s="4"/>
      <c r="I80" s="4">
        <v>0.73</v>
      </c>
      <c r="J80" s="4"/>
      <c r="K80" s="28">
        <v>0</v>
      </c>
      <c r="L80" s="4"/>
      <c r="M80" s="47">
        <v>0</v>
      </c>
      <c r="N80" s="12" t="s">
        <v>26</v>
      </c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12"/>
    </row>
    <row r="81" spans="1:29" ht="14.2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12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12"/>
    </row>
    <row r="82" spans="1:29" ht="14.25" x14ac:dyDescent="0.2">
      <c r="A82" s="4"/>
      <c r="B82" s="4"/>
      <c r="C82" s="4"/>
      <c r="D82" s="4"/>
      <c r="E82" s="4"/>
      <c r="F82" s="4"/>
      <c r="G82" s="4"/>
      <c r="H82" s="4"/>
      <c r="I82" s="14"/>
      <c r="J82" s="4"/>
      <c r="K82" s="4"/>
      <c r="L82" s="4"/>
      <c r="N82" s="12"/>
      <c r="P82" s="9" t="s">
        <v>43</v>
      </c>
      <c r="Q82" s="9"/>
      <c r="R82" s="9"/>
      <c r="S82" s="9"/>
      <c r="T82" s="4"/>
      <c r="U82" s="4"/>
      <c r="V82" s="4"/>
      <c r="W82" s="4"/>
      <c r="X82" s="4"/>
      <c r="Y82" s="4"/>
      <c r="Z82" s="4"/>
      <c r="AA82" s="4"/>
      <c r="AB82" s="4"/>
      <c r="AC82" s="12"/>
    </row>
    <row r="83" spans="1:29" ht="14.2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12"/>
      <c r="P83" s="4" t="s">
        <v>58</v>
      </c>
      <c r="Q83" s="4"/>
      <c r="R83" s="4"/>
      <c r="S83" s="4"/>
      <c r="T83" s="4">
        <v>11847</v>
      </c>
      <c r="U83" s="4"/>
      <c r="V83" s="16">
        <v>11559</v>
      </c>
      <c r="W83" s="4"/>
      <c r="X83" s="47">
        <v>10159</v>
      </c>
      <c r="Y83" s="47">
        <v>10159</v>
      </c>
      <c r="Z83" s="47">
        <v>10159</v>
      </c>
      <c r="AA83" s="47">
        <v>10159</v>
      </c>
      <c r="AB83" s="47">
        <v>10159</v>
      </c>
      <c r="AC83" s="12" t="s">
        <v>59</v>
      </c>
    </row>
    <row r="84" spans="1:29" ht="14.25" x14ac:dyDescent="0.2">
      <c r="A84" s="4" t="s">
        <v>105</v>
      </c>
      <c r="B84" s="4"/>
      <c r="C84" s="4"/>
      <c r="D84" s="4"/>
      <c r="E84" s="4"/>
      <c r="F84" s="4"/>
      <c r="G84" s="4"/>
      <c r="H84" s="4"/>
      <c r="I84" s="4">
        <v>1040</v>
      </c>
      <c r="J84" s="4"/>
      <c r="K84" s="4"/>
      <c r="L84" s="4"/>
      <c r="M84" s="4"/>
      <c r="N84" s="12" t="s">
        <v>107</v>
      </c>
      <c r="P84" s="4" t="s">
        <v>48</v>
      </c>
      <c r="Q84" s="4"/>
      <c r="R84" s="4"/>
      <c r="S84" s="4"/>
      <c r="T84" s="4">
        <v>24.5</v>
      </c>
      <c r="U84" s="4"/>
      <c r="V84" s="16">
        <v>24.2</v>
      </c>
      <c r="W84" s="4"/>
      <c r="X84" s="47">
        <v>22.9</v>
      </c>
      <c r="Y84" s="47">
        <v>22.9</v>
      </c>
      <c r="Z84" s="47">
        <v>22.9</v>
      </c>
      <c r="AA84" s="47">
        <v>22.9</v>
      </c>
      <c r="AB84" s="47">
        <v>22.9</v>
      </c>
      <c r="AC84" s="12" t="s">
        <v>49</v>
      </c>
    </row>
    <row r="85" spans="1:29" ht="14.25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N85" s="12"/>
      <c r="P85" s="4" t="s">
        <v>50</v>
      </c>
      <c r="Q85" s="4"/>
      <c r="R85" s="4"/>
      <c r="S85" s="4"/>
      <c r="T85" s="4">
        <v>8.3000000000000007</v>
      </c>
      <c r="U85" s="4"/>
      <c r="V85" s="16">
        <v>8.1999999999999993</v>
      </c>
      <c r="W85" s="4"/>
      <c r="X85" s="47">
        <v>0</v>
      </c>
      <c r="Y85" s="47">
        <v>0</v>
      </c>
      <c r="Z85" s="47">
        <v>0</v>
      </c>
      <c r="AA85" s="47">
        <v>0</v>
      </c>
      <c r="AB85" s="47">
        <v>0</v>
      </c>
      <c r="AC85" s="12" t="s">
        <v>49</v>
      </c>
    </row>
    <row r="86" spans="1:29" ht="14.25" x14ac:dyDescent="0.2">
      <c r="A86" s="4" t="s">
        <v>106</v>
      </c>
      <c r="B86" s="4"/>
      <c r="C86" s="4"/>
      <c r="D86" s="4"/>
      <c r="E86" s="4"/>
      <c r="F86" s="4"/>
      <c r="G86" s="4"/>
      <c r="H86" s="4"/>
      <c r="I86" s="4">
        <v>3</v>
      </c>
      <c r="J86" s="4"/>
      <c r="K86" s="4"/>
      <c r="L86" s="4"/>
      <c r="M86" s="4"/>
      <c r="N86" s="12" t="s">
        <v>108</v>
      </c>
      <c r="P86" s="4" t="s">
        <v>51</v>
      </c>
      <c r="Q86" s="4"/>
      <c r="R86" s="4"/>
      <c r="S86" s="4"/>
      <c r="T86" s="4">
        <v>5.3</v>
      </c>
      <c r="U86" s="4"/>
      <c r="V86" s="22">
        <v>5.3</v>
      </c>
      <c r="W86" s="4"/>
      <c r="X86" s="47">
        <v>11</v>
      </c>
      <c r="Y86" s="47">
        <v>11</v>
      </c>
      <c r="Z86" s="47">
        <v>11</v>
      </c>
      <c r="AA86" s="47">
        <v>11</v>
      </c>
      <c r="AB86" s="47">
        <v>11</v>
      </c>
      <c r="AC86" s="12" t="s">
        <v>49</v>
      </c>
    </row>
    <row r="87" spans="1:29" ht="14.25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12"/>
      <c r="P87" s="4" t="s">
        <v>52</v>
      </c>
      <c r="Q87" s="4"/>
      <c r="R87" s="4"/>
      <c r="S87" s="4"/>
      <c r="T87" s="4">
        <v>0.1</v>
      </c>
      <c r="U87" s="4"/>
      <c r="V87" s="22">
        <v>0.1</v>
      </c>
      <c r="W87" s="4"/>
      <c r="X87" s="47">
        <v>0</v>
      </c>
      <c r="Y87" s="47">
        <v>0</v>
      </c>
      <c r="Z87" s="47">
        <v>0</v>
      </c>
      <c r="AA87" s="47">
        <v>0</v>
      </c>
      <c r="AB87" s="47">
        <v>0</v>
      </c>
      <c r="AC87" s="12" t="s">
        <v>49</v>
      </c>
    </row>
    <row r="88" spans="1:29" ht="14.25" x14ac:dyDescent="0.2">
      <c r="A88" s="9" t="s">
        <v>111</v>
      </c>
      <c r="B88" s="9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2"/>
      <c r="P88" s="4" t="s">
        <v>60</v>
      </c>
      <c r="Q88" s="4"/>
      <c r="R88" s="4"/>
      <c r="S88" s="4"/>
      <c r="T88" s="4">
        <v>0.5</v>
      </c>
      <c r="U88" s="4"/>
      <c r="V88" s="22">
        <v>0.5</v>
      </c>
      <c r="W88" s="4"/>
      <c r="X88" s="47">
        <v>3</v>
      </c>
      <c r="Y88" s="47">
        <v>3</v>
      </c>
      <c r="Z88" s="47">
        <v>3</v>
      </c>
      <c r="AA88" s="47">
        <v>3</v>
      </c>
      <c r="AB88" s="47">
        <v>3</v>
      </c>
      <c r="AC88" s="12" t="s">
        <v>49</v>
      </c>
    </row>
    <row r="89" spans="1:29" ht="14.2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12"/>
      <c r="P89" s="4" t="s">
        <v>61</v>
      </c>
      <c r="Q89" s="4"/>
      <c r="R89" s="4"/>
      <c r="S89" s="4"/>
      <c r="T89" s="4">
        <v>0.3</v>
      </c>
      <c r="U89" s="4"/>
      <c r="V89" s="22">
        <v>0.3</v>
      </c>
      <c r="W89" s="4"/>
      <c r="X89" s="47">
        <v>0</v>
      </c>
      <c r="Y89" s="47">
        <v>0</v>
      </c>
      <c r="Z89" s="47">
        <v>0</v>
      </c>
      <c r="AA89" s="47">
        <v>0</v>
      </c>
      <c r="AB89" s="47">
        <v>0</v>
      </c>
      <c r="AC89" s="12" t="s">
        <v>49</v>
      </c>
    </row>
    <row r="90" spans="1:29" ht="14.25" x14ac:dyDescent="0.2">
      <c r="A90" s="4" t="s">
        <v>0</v>
      </c>
      <c r="B90" s="4"/>
      <c r="C90" s="4"/>
      <c r="D90" s="4"/>
      <c r="E90" s="4"/>
      <c r="F90" s="4"/>
      <c r="G90" s="4"/>
      <c r="H90" s="4"/>
      <c r="I90" s="4" t="s">
        <v>118</v>
      </c>
      <c r="J90" s="4"/>
      <c r="K90" s="4"/>
      <c r="L90" s="4"/>
      <c r="M90" s="4"/>
      <c r="N90" s="12"/>
      <c r="P90" s="4" t="s">
        <v>53</v>
      </c>
      <c r="Q90" s="4"/>
      <c r="R90" s="4"/>
      <c r="S90" s="4"/>
      <c r="T90" s="4">
        <v>1.4</v>
      </c>
      <c r="U90" s="4"/>
      <c r="V90" s="22">
        <v>1.4</v>
      </c>
      <c r="W90" s="4"/>
      <c r="X90" s="47">
        <v>0</v>
      </c>
      <c r="Y90" s="47">
        <v>0</v>
      </c>
      <c r="Z90" s="47">
        <v>0</v>
      </c>
      <c r="AA90" s="47">
        <v>0</v>
      </c>
      <c r="AB90" s="47">
        <v>0</v>
      </c>
      <c r="AC90" s="12" t="s">
        <v>49</v>
      </c>
    </row>
    <row r="91" spans="1:29" ht="14.25" x14ac:dyDescent="0.2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12"/>
      <c r="P91" s="4" t="s">
        <v>62</v>
      </c>
      <c r="Q91" s="4"/>
      <c r="R91" s="4"/>
      <c r="S91" s="4"/>
      <c r="T91" s="4">
        <v>2</v>
      </c>
      <c r="U91" s="4"/>
      <c r="V91" s="22">
        <v>2</v>
      </c>
      <c r="W91" s="4"/>
      <c r="X91" s="47">
        <v>1.9</v>
      </c>
      <c r="Y91" s="47">
        <v>1.9</v>
      </c>
      <c r="Z91" s="47">
        <v>1.9</v>
      </c>
      <c r="AA91" s="47">
        <v>1.9</v>
      </c>
      <c r="AB91" s="47">
        <v>1.9</v>
      </c>
      <c r="AC91" s="12" t="s">
        <v>49</v>
      </c>
    </row>
    <row r="92" spans="1:29" ht="14.25" x14ac:dyDescent="0.2">
      <c r="A92" s="4" t="s">
        <v>104</v>
      </c>
      <c r="B92" s="4"/>
      <c r="C92" s="4"/>
      <c r="D92" s="4"/>
      <c r="E92" s="4"/>
      <c r="F92" s="4"/>
      <c r="G92" s="4"/>
      <c r="H92" s="4"/>
      <c r="I92" s="4">
        <v>0.18</v>
      </c>
      <c r="J92" s="4"/>
      <c r="K92" s="28">
        <v>0</v>
      </c>
      <c r="L92" s="4"/>
      <c r="M92" s="47">
        <v>0</v>
      </c>
      <c r="N92" s="12" t="s">
        <v>26</v>
      </c>
      <c r="P92" s="4" t="s">
        <v>63</v>
      </c>
      <c r="Q92" s="4"/>
      <c r="R92" s="4"/>
      <c r="S92" s="4"/>
      <c r="T92" s="4">
        <v>0.8</v>
      </c>
      <c r="U92" s="4"/>
      <c r="V92" s="22">
        <v>0.8</v>
      </c>
      <c r="W92" s="4"/>
      <c r="X92" s="47">
        <v>1</v>
      </c>
      <c r="Y92" s="47">
        <v>1</v>
      </c>
      <c r="Z92" s="47">
        <v>1</v>
      </c>
      <c r="AA92" s="47">
        <v>1</v>
      </c>
      <c r="AB92" s="47">
        <v>1</v>
      </c>
      <c r="AC92" s="12" t="s">
        <v>49</v>
      </c>
    </row>
    <row r="93" spans="1:29" ht="14.2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12"/>
      <c r="P93" s="4" t="s">
        <v>64</v>
      </c>
      <c r="Q93" s="4"/>
      <c r="R93" s="4"/>
      <c r="S93" s="4"/>
      <c r="T93" s="4">
        <v>2.6</v>
      </c>
      <c r="U93" s="4"/>
      <c r="V93" s="22">
        <v>2.5</v>
      </c>
      <c r="W93" s="4"/>
      <c r="X93" s="47">
        <v>2.5</v>
      </c>
      <c r="Y93" s="47">
        <v>2.5</v>
      </c>
      <c r="Z93" s="47">
        <v>2.5</v>
      </c>
      <c r="AA93" s="47">
        <v>2.5</v>
      </c>
      <c r="AB93" s="47">
        <v>2.5</v>
      </c>
      <c r="AC93" s="12" t="s">
        <v>49</v>
      </c>
    </row>
    <row r="94" spans="1:29" ht="14.25" x14ac:dyDescent="0.2">
      <c r="A94" s="4" t="s">
        <v>114</v>
      </c>
      <c r="B94" s="4"/>
      <c r="C94" s="4"/>
      <c r="D94" s="4"/>
      <c r="E94" s="4"/>
      <c r="F94" s="4"/>
      <c r="G94" s="4"/>
      <c r="H94" s="4"/>
      <c r="I94" s="14" t="s">
        <v>116</v>
      </c>
      <c r="J94" s="4"/>
      <c r="K94" s="4"/>
      <c r="L94" s="4"/>
      <c r="M94" s="4"/>
      <c r="N94" s="12" t="s">
        <v>115</v>
      </c>
      <c r="P94" s="4" t="s">
        <v>65</v>
      </c>
      <c r="Q94" s="4"/>
      <c r="R94" s="4"/>
      <c r="S94" s="4"/>
      <c r="T94" s="4">
        <v>0</v>
      </c>
      <c r="U94" s="4"/>
      <c r="V94" s="22"/>
      <c r="W94" s="4"/>
      <c r="X94" s="47">
        <v>0</v>
      </c>
      <c r="Y94" s="47">
        <v>0</v>
      </c>
      <c r="Z94" s="47">
        <v>0</v>
      </c>
      <c r="AA94" s="47">
        <v>0</v>
      </c>
      <c r="AB94" s="47">
        <v>0</v>
      </c>
      <c r="AC94" s="12" t="s">
        <v>49</v>
      </c>
    </row>
    <row r="95" spans="1:29" ht="14.25" x14ac:dyDescent="0.2">
      <c r="M95" s="4"/>
      <c r="N95" s="11"/>
      <c r="P95" s="4" t="s">
        <v>66</v>
      </c>
      <c r="Q95" s="4"/>
      <c r="R95" s="4"/>
      <c r="S95" s="4"/>
      <c r="T95" s="4">
        <v>0</v>
      </c>
      <c r="U95" s="4"/>
      <c r="V95" s="22">
        <v>0.1</v>
      </c>
      <c r="W95" s="4"/>
      <c r="X95" s="47">
        <v>0</v>
      </c>
      <c r="Y95" s="47">
        <v>0</v>
      </c>
      <c r="Z95" s="47">
        <v>0</v>
      </c>
      <c r="AA95" s="47">
        <v>0</v>
      </c>
      <c r="AB95" s="47">
        <v>0</v>
      </c>
      <c r="AC95" s="12" t="s">
        <v>49</v>
      </c>
    </row>
    <row r="96" spans="1:29" ht="14.25" x14ac:dyDescent="0.2">
      <c r="A96" s="4" t="s">
        <v>105</v>
      </c>
      <c r="B96" s="4"/>
      <c r="C96" s="4"/>
      <c r="D96" s="4"/>
      <c r="E96" s="4"/>
      <c r="F96" s="4"/>
      <c r="G96" s="4"/>
      <c r="H96" s="4"/>
      <c r="I96" s="4">
        <v>3900</v>
      </c>
      <c r="J96" s="4"/>
      <c r="K96" s="4"/>
      <c r="L96" s="4"/>
      <c r="N96" s="12" t="s">
        <v>107</v>
      </c>
      <c r="P96" s="4" t="s">
        <v>67</v>
      </c>
      <c r="Q96" s="4"/>
      <c r="R96" s="4"/>
      <c r="S96" s="4"/>
      <c r="T96" s="4">
        <v>2.1</v>
      </c>
      <c r="U96" s="4"/>
      <c r="V96" s="22">
        <v>2</v>
      </c>
      <c r="W96" s="4"/>
      <c r="X96" s="47">
        <v>3</v>
      </c>
      <c r="Y96" s="47">
        <v>3</v>
      </c>
      <c r="Z96" s="47">
        <v>3</v>
      </c>
      <c r="AA96" s="47">
        <v>3</v>
      </c>
      <c r="AB96" s="47">
        <v>3</v>
      </c>
      <c r="AC96" s="12" t="s">
        <v>49</v>
      </c>
    </row>
    <row r="97" spans="1:29" ht="14.25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12"/>
      <c r="P97" s="4" t="s">
        <v>68</v>
      </c>
      <c r="Q97" s="4"/>
      <c r="R97" s="4"/>
      <c r="S97" s="4"/>
      <c r="T97" s="4">
        <v>0.5</v>
      </c>
      <c r="U97" s="4"/>
      <c r="V97" s="22">
        <v>0.5</v>
      </c>
      <c r="W97" s="4"/>
      <c r="X97" s="47">
        <v>0</v>
      </c>
      <c r="Y97" s="47">
        <v>0</v>
      </c>
      <c r="Z97" s="47">
        <v>0</v>
      </c>
      <c r="AA97" s="47">
        <v>0</v>
      </c>
      <c r="AB97" s="47">
        <v>0</v>
      </c>
      <c r="AC97" s="12" t="s">
        <v>49</v>
      </c>
    </row>
    <row r="98" spans="1:29" ht="14.25" x14ac:dyDescent="0.2">
      <c r="A98" s="4" t="s">
        <v>106</v>
      </c>
      <c r="B98" s="4"/>
      <c r="C98" s="4"/>
      <c r="D98" s="4"/>
      <c r="E98" s="4"/>
      <c r="F98" s="4"/>
      <c r="G98" s="4"/>
      <c r="H98" s="4"/>
      <c r="I98" s="4">
        <v>10</v>
      </c>
      <c r="J98" s="4"/>
      <c r="K98" s="4"/>
      <c r="L98" s="4"/>
      <c r="M98" s="4"/>
      <c r="N98" s="12" t="s">
        <v>108</v>
      </c>
      <c r="P98" s="4" t="s">
        <v>69</v>
      </c>
      <c r="Q98" s="4"/>
      <c r="R98" s="4"/>
      <c r="S98" s="4"/>
      <c r="T98" s="4">
        <v>0.2</v>
      </c>
      <c r="U98" s="4"/>
      <c r="V98" s="22">
        <v>0.1</v>
      </c>
      <c r="W98" s="4"/>
      <c r="X98" s="47">
        <v>0</v>
      </c>
      <c r="Y98" s="47">
        <v>0</v>
      </c>
      <c r="Z98" s="47">
        <v>0</v>
      </c>
      <c r="AA98" s="47">
        <v>0</v>
      </c>
      <c r="AB98" s="47">
        <v>0</v>
      </c>
      <c r="AC98" s="12" t="s">
        <v>49</v>
      </c>
    </row>
    <row r="99" spans="1:29" ht="14.2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12"/>
      <c r="P99" s="4" t="s">
        <v>54</v>
      </c>
      <c r="Q99" s="4"/>
      <c r="R99" s="4"/>
      <c r="S99" s="4"/>
      <c r="T99" s="4">
        <v>0.4</v>
      </c>
      <c r="U99" s="4"/>
      <c r="V99" s="22">
        <v>0.4</v>
      </c>
      <c r="W99" s="4"/>
      <c r="X99" s="47">
        <v>0.4</v>
      </c>
      <c r="Y99" s="47">
        <v>0.4</v>
      </c>
      <c r="Z99" s="47">
        <v>0.4</v>
      </c>
      <c r="AA99" s="47">
        <v>0.4</v>
      </c>
      <c r="AB99" s="47">
        <v>0.4</v>
      </c>
      <c r="AC99" s="12" t="s">
        <v>49</v>
      </c>
    </row>
    <row r="100" spans="1:29" ht="15" x14ac:dyDescent="0.25">
      <c r="A100" s="5" t="s">
        <v>112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12"/>
      <c r="P100" s="4" t="s">
        <v>55</v>
      </c>
      <c r="Q100" s="4"/>
      <c r="R100" s="4"/>
      <c r="S100" s="4"/>
      <c r="T100" s="4">
        <v>34</v>
      </c>
      <c r="U100" s="4"/>
      <c r="V100" s="22">
        <v>34</v>
      </c>
      <c r="W100" s="4"/>
      <c r="X100" s="47">
        <v>34</v>
      </c>
      <c r="Y100" s="47">
        <v>34</v>
      </c>
      <c r="Z100" s="47">
        <v>34</v>
      </c>
      <c r="AA100" s="47">
        <v>34</v>
      </c>
      <c r="AB100" s="47">
        <v>34</v>
      </c>
      <c r="AC100" s="12" t="s">
        <v>71</v>
      </c>
    </row>
    <row r="101" spans="1:29" ht="14.2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12"/>
      <c r="P101" s="4" t="s">
        <v>70</v>
      </c>
      <c r="Q101" s="4"/>
      <c r="R101" s="4"/>
      <c r="S101" s="4"/>
      <c r="T101" s="4">
        <v>301</v>
      </c>
      <c r="U101" s="4"/>
      <c r="V101" s="22">
        <v>302</v>
      </c>
      <c r="W101" s="4"/>
      <c r="X101" s="47">
        <v>302</v>
      </c>
      <c r="Y101" s="47">
        <v>302</v>
      </c>
      <c r="Z101" s="47">
        <v>302</v>
      </c>
      <c r="AA101" s="47">
        <v>302</v>
      </c>
      <c r="AB101" s="47">
        <v>302</v>
      </c>
      <c r="AC101" s="12" t="s">
        <v>71</v>
      </c>
    </row>
    <row r="102" spans="1:29" ht="14.25" x14ac:dyDescent="0.2">
      <c r="A102" s="9" t="s">
        <v>119</v>
      </c>
      <c r="B102" s="9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12"/>
      <c r="P102" s="13" t="s">
        <v>57</v>
      </c>
      <c r="Q102" s="13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12"/>
    </row>
    <row r="103" spans="1:29" ht="14.25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12"/>
      <c r="P103" s="4" t="s">
        <v>50</v>
      </c>
      <c r="Q103" s="4"/>
      <c r="R103" s="4"/>
      <c r="S103" s="4"/>
      <c r="T103" s="4">
        <v>0</v>
      </c>
      <c r="U103" s="4"/>
      <c r="V103" s="4"/>
      <c r="W103" s="4"/>
      <c r="X103" s="49">
        <v>0</v>
      </c>
      <c r="Y103" s="49">
        <v>0</v>
      </c>
      <c r="Z103" s="49">
        <v>0</v>
      </c>
      <c r="AA103" s="49"/>
      <c r="AB103" s="49"/>
      <c r="AC103" s="12" t="s">
        <v>42</v>
      </c>
    </row>
    <row r="104" spans="1:29" ht="14.25" x14ac:dyDescent="0.2">
      <c r="A104" s="4" t="s">
        <v>0</v>
      </c>
      <c r="B104" s="4"/>
      <c r="C104" s="4"/>
      <c r="D104" s="4"/>
      <c r="E104" s="4"/>
      <c r="F104" s="4"/>
      <c r="G104" s="4"/>
      <c r="H104" s="4"/>
      <c r="I104" s="4" t="s">
        <v>122</v>
      </c>
      <c r="J104" s="4"/>
      <c r="K104" s="4"/>
      <c r="N104" s="12"/>
      <c r="P104" s="4" t="s">
        <v>51</v>
      </c>
      <c r="Q104" s="4"/>
      <c r="R104" s="4"/>
      <c r="S104" s="4"/>
      <c r="T104" s="4">
        <v>0</v>
      </c>
      <c r="U104" s="4"/>
      <c r="V104" s="4"/>
      <c r="W104" s="4"/>
      <c r="X104" s="49">
        <v>0</v>
      </c>
      <c r="Y104" s="49">
        <v>50</v>
      </c>
      <c r="Z104" s="49">
        <v>80</v>
      </c>
      <c r="AA104" s="49">
        <v>100</v>
      </c>
      <c r="AB104" s="49">
        <v>100</v>
      </c>
      <c r="AC104" s="12" t="s">
        <v>42</v>
      </c>
    </row>
    <row r="105" spans="1:29" ht="14.25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12"/>
      <c r="P105" s="4" t="s">
        <v>52</v>
      </c>
      <c r="Q105" s="4"/>
      <c r="R105" s="4"/>
      <c r="S105" s="4"/>
      <c r="T105" s="4">
        <v>0</v>
      </c>
      <c r="U105" s="4"/>
      <c r="V105" s="4"/>
      <c r="W105" s="4"/>
      <c r="X105" s="49">
        <v>0</v>
      </c>
      <c r="Y105" s="49">
        <v>50</v>
      </c>
      <c r="Z105" s="49">
        <v>80</v>
      </c>
      <c r="AA105" s="49">
        <v>100</v>
      </c>
      <c r="AB105" s="49">
        <v>100</v>
      </c>
      <c r="AC105" s="12" t="s">
        <v>42</v>
      </c>
    </row>
    <row r="106" spans="1:29" ht="14.25" x14ac:dyDescent="0.2">
      <c r="A106" s="4" t="s">
        <v>104</v>
      </c>
      <c r="B106" s="4"/>
      <c r="C106" s="4"/>
      <c r="D106" s="4"/>
      <c r="E106" s="4"/>
      <c r="F106" s="4"/>
      <c r="G106" s="4"/>
      <c r="H106" s="4"/>
      <c r="I106" s="4">
        <v>8.33</v>
      </c>
      <c r="J106" s="4"/>
      <c r="K106" s="28">
        <v>26.5</v>
      </c>
      <c r="L106" s="4"/>
      <c r="M106" s="47">
        <v>30</v>
      </c>
      <c r="N106" s="12" t="s">
        <v>26</v>
      </c>
      <c r="P106" s="4" t="s">
        <v>60</v>
      </c>
      <c r="Q106" s="4"/>
      <c r="R106" s="4"/>
      <c r="S106" s="4"/>
      <c r="T106" s="4">
        <v>0</v>
      </c>
      <c r="U106" s="4"/>
      <c r="V106" s="4"/>
      <c r="W106" s="4"/>
      <c r="X106" s="49">
        <v>0</v>
      </c>
      <c r="Y106" s="49">
        <v>50</v>
      </c>
      <c r="Z106" s="49">
        <v>80</v>
      </c>
      <c r="AA106" s="49">
        <v>100</v>
      </c>
      <c r="AB106" s="49">
        <v>100</v>
      </c>
      <c r="AC106" s="12" t="s">
        <v>42</v>
      </c>
    </row>
    <row r="107" spans="1:29" ht="14.25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12"/>
      <c r="P107" s="4" t="s">
        <v>61</v>
      </c>
      <c r="Q107" s="4"/>
      <c r="R107" s="4"/>
      <c r="S107" s="4"/>
      <c r="T107" s="4">
        <v>100</v>
      </c>
      <c r="U107" s="4"/>
      <c r="V107" s="4"/>
      <c r="W107" s="4"/>
      <c r="X107" s="49">
        <v>0</v>
      </c>
      <c r="Y107" s="49">
        <v>0</v>
      </c>
      <c r="Z107" s="49">
        <v>0</v>
      </c>
      <c r="AA107" s="49">
        <v>0</v>
      </c>
      <c r="AB107" s="49">
        <v>0</v>
      </c>
      <c r="AC107" s="12" t="s">
        <v>42</v>
      </c>
    </row>
    <row r="108" spans="1:29" ht="14.25" x14ac:dyDescent="0.2">
      <c r="A108" s="4" t="s">
        <v>105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N108" s="12" t="s">
        <v>107</v>
      </c>
      <c r="P108" s="4" t="s">
        <v>53</v>
      </c>
      <c r="Q108" s="4"/>
      <c r="R108" s="4"/>
      <c r="S108" s="4"/>
      <c r="T108" s="4">
        <v>100</v>
      </c>
      <c r="U108" s="4"/>
      <c r="V108" s="4"/>
      <c r="W108" s="4"/>
      <c r="X108" s="49">
        <v>0</v>
      </c>
      <c r="Y108" s="49">
        <v>0</v>
      </c>
      <c r="Z108" s="49">
        <v>0</v>
      </c>
      <c r="AA108" s="49">
        <v>0</v>
      </c>
      <c r="AB108" s="49">
        <v>0</v>
      </c>
      <c r="AC108" s="12" t="s">
        <v>42</v>
      </c>
    </row>
    <row r="109" spans="1:29" ht="14.25" x14ac:dyDescent="0.2">
      <c r="A109" s="4"/>
      <c r="B109" s="4"/>
      <c r="C109" s="4"/>
      <c r="D109" s="4"/>
      <c r="E109" s="4"/>
      <c r="F109" s="4"/>
      <c r="G109" s="4"/>
      <c r="H109" s="4"/>
      <c r="I109" s="4" t="s">
        <v>123</v>
      </c>
      <c r="J109" s="4"/>
      <c r="K109" s="4"/>
      <c r="L109" s="4"/>
      <c r="M109" s="4"/>
      <c r="N109" s="12"/>
      <c r="P109" s="4" t="s">
        <v>62</v>
      </c>
      <c r="Q109" s="4"/>
      <c r="R109" s="4"/>
      <c r="S109" s="4"/>
      <c r="T109" s="4">
        <v>100</v>
      </c>
      <c r="U109" s="4"/>
      <c r="V109" s="4"/>
      <c r="W109" s="4"/>
      <c r="X109" s="49">
        <v>0</v>
      </c>
      <c r="Y109" s="49">
        <v>50</v>
      </c>
      <c r="Z109" s="49">
        <v>80</v>
      </c>
      <c r="AA109" s="49">
        <v>100</v>
      </c>
      <c r="AB109" s="49">
        <v>100</v>
      </c>
      <c r="AC109" s="12" t="s">
        <v>42</v>
      </c>
    </row>
    <row r="110" spans="1:29" ht="14.25" x14ac:dyDescent="0.2">
      <c r="A110" s="4" t="s">
        <v>120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12" t="s">
        <v>115</v>
      </c>
      <c r="P110" s="4" t="s">
        <v>63</v>
      </c>
      <c r="Q110" s="4"/>
      <c r="R110" s="4"/>
      <c r="S110" s="4"/>
      <c r="T110" s="4">
        <v>100</v>
      </c>
      <c r="U110" s="4"/>
      <c r="V110" s="4"/>
      <c r="W110" s="4"/>
      <c r="X110" s="49">
        <v>0</v>
      </c>
      <c r="Y110" s="49">
        <v>50</v>
      </c>
      <c r="Z110" s="49">
        <v>80</v>
      </c>
      <c r="AA110" s="49">
        <v>100</v>
      </c>
      <c r="AB110" s="49">
        <v>100</v>
      </c>
      <c r="AC110" s="12" t="s">
        <v>42</v>
      </c>
    </row>
    <row r="111" spans="1:29" ht="14.25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12"/>
      <c r="P111" s="4" t="s">
        <v>64</v>
      </c>
      <c r="Q111" s="4"/>
      <c r="R111" s="4"/>
      <c r="S111" s="4"/>
      <c r="T111" s="4">
        <v>100</v>
      </c>
      <c r="U111" s="4"/>
      <c r="V111" s="4"/>
      <c r="W111" s="4"/>
      <c r="X111" s="49">
        <v>0</v>
      </c>
      <c r="Y111" s="49">
        <v>50</v>
      </c>
      <c r="Z111" s="49">
        <v>80</v>
      </c>
      <c r="AA111" s="49">
        <v>100</v>
      </c>
      <c r="AB111" s="49">
        <v>100</v>
      </c>
      <c r="AC111" s="12" t="s">
        <v>42</v>
      </c>
    </row>
    <row r="112" spans="1:29" ht="14.25" x14ac:dyDescent="0.2">
      <c r="A112" s="4" t="s">
        <v>121</v>
      </c>
      <c r="B112" s="4"/>
      <c r="C112" s="4"/>
      <c r="D112" s="4"/>
      <c r="E112" s="4"/>
      <c r="F112" s="4"/>
      <c r="G112" s="4"/>
      <c r="H112" s="4"/>
      <c r="I112" s="4" t="s">
        <v>124</v>
      </c>
      <c r="J112" s="4"/>
      <c r="K112" s="4"/>
      <c r="L112" s="4"/>
      <c r="M112" s="4"/>
      <c r="N112" s="12" t="s">
        <v>107</v>
      </c>
      <c r="P112" s="4" t="s">
        <v>65</v>
      </c>
      <c r="Q112" s="4"/>
      <c r="R112" s="4"/>
      <c r="S112" s="4"/>
      <c r="T112" s="4">
        <v>100</v>
      </c>
      <c r="U112" s="4"/>
      <c r="V112" s="4"/>
      <c r="W112" s="4"/>
      <c r="X112" s="49">
        <v>0</v>
      </c>
      <c r="Y112" s="49">
        <v>50</v>
      </c>
      <c r="Z112" s="49">
        <v>80</v>
      </c>
      <c r="AA112" s="49">
        <v>100</v>
      </c>
      <c r="AB112" s="49">
        <v>100</v>
      </c>
      <c r="AC112" s="12" t="s">
        <v>42</v>
      </c>
    </row>
    <row r="113" spans="1:29" ht="14.25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11"/>
      <c r="P113" s="4" t="s">
        <v>66</v>
      </c>
      <c r="Q113" s="4"/>
      <c r="R113" s="4"/>
      <c r="S113" s="4"/>
      <c r="T113" s="4">
        <v>100</v>
      </c>
      <c r="U113" s="4"/>
      <c r="V113" s="4"/>
      <c r="W113" s="4"/>
      <c r="X113" s="49">
        <v>0</v>
      </c>
      <c r="Y113" s="49">
        <v>50</v>
      </c>
      <c r="Z113" s="49">
        <v>80</v>
      </c>
      <c r="AA113" s="49">
        <v>100</v>
      </c>
      <c r="AB113" s="49">
        <v>100</v>
      </c>
      <c r="AC113" s="12" t="s">
        <v>42</v>
      </c>
    </row>
    <row r="114" spans="1:29" ht="14.25" x14ac:dyDescent="0.2">
      <c r="A114" s="4" t="s">
        <v>105</v>
      </c>
      <c r="B114" s="4"/>
      <c r="C114" s="4"/>
      <c r="D114" s="4"/>
      <c r="E114" s="4"/>
      <c r="F114" s="4"/>
      <c r="G114" s="4"/>
      <c r="H114" s="4"/>
      <c r="I114" s="4">
        <v>1235</v>
      </c>
      <c r="J114" s="4"/>
      <c r="K114" s="4"/>
      <c r="L114" s="4"/>
      <c r="M114" s="4"/>
      <c r="N114" s="12" t="s">
        <v>107</v>
      </c>
      <c r="P114" s="4" t="s">
        <v>67</v>
      </c>
      <c r="Q114" s="4"/>
      <c r="R114" s="4"/>
      <c r="S114" s="4"/>
      <c r="T114" s="4">
        <v>50</v>
      </c>
      <c r="U114" s="4"/>
      <c r="V114" s="4"/>
      <c r="W114" s="4"/>
      <c r="X114" s="49">
        <v>0</v>
      </c>
      <c r="Y114" s="49">
        <v>50</v>
      </c>
      <c r="Z114" s="49">
        <v>80</v>
      </c>
      <c r="AA114" s="49">
        <v>100</v>
      </c>
      <c r="AB114" s="49">
        <v>100</v>
      </c>
      <c r="AC114" s="12" t="s">
        <v>42</v>
      </c>
    </row>
    <row r="115" spans="1:29" ht="14.25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12"/>
      <c r="P115" s="4" t="s">
        <v>68</v>
      </c>
      <c r="Q115" s="4"/>
      <c r="R115" s="4"/>
      <c r="S115" s="4"/>
      <c r="T115" s="4">
        <v>100</v>
      </c>
      <c r="U115" s="4"/>
      <c r="V115" s="4"/>
      <c r="W115" s="4"/>
      <c r="X115" s="49">
        <v>0</v>
      </c>
      <c r="Y115" s="49">
        <v>50</v>
      </c>
      <c r="Z115" s="49">
        <v>80</v>
      </c>
      <c r="AA115" s="49">
        <v>100</v>
      </c>
      <c r="AB115" s="49">
        <v>100</v>
      </c>
      <c r="AC115" s="12" t="s">
        <v>42</v>
      </c>
    </row>
    <row r="116" spans="1:29" ht="14.25" x14ac:dyDescent="0.2">
      <c r="A116" s="9" t="s">
        <v>126</v>
      </c>
      <c r="B116" s="9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12"/>
      <c r="P116" s="4" t="s">
        <v>69</v>
      </c>
      <c r="Q116" s="4"/>
      <c r="R116" s="4"/>
      <c r="S116" s="4"/>
      <c r="T116" s="4">
        <v>100</v>
      </c>
      <c r="U116" s="4"/>
      <c r="V116" s="4"/>
      <c r="W116" s="4"/>
      <c r="X116" s="49">
        <v>0</v>
      </c>
      <c r="Y116" s="49">
        <v>50</v>
      </c>
      <c r="Z116" s="49">
        <v>80</v>
      </c>
      <c r="AA116" s="49">
        <v>100</v>
      </c>
      <c r="AB116" s="49">
        <v>100</v>
      </c>
      <c r="AC116" s="12" t="s">
        <v>42</v>
      </c>
    </row>
    <row r="117" spans="1:29" ht="14.25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12"/>
      <c r="P117" s="4" t="s">
        <v>54</v>
      </c>
      <c r="Q117" s="4"/>
      <c r="R117" s="4"/>
      <c r="S117" s="4"/>
      <c r="T117" s="4">
        <v>100</v>
      </c>
      <c r="U117" s="4"/>
      <c r="V117" s="4"/>
      <c r="W117" s="4"/>
      <c r="X117" s="49">
        <v>100</v>
      </c>
      <c r="Y117" s="49">
        <v>100</v>
      </c>
      <c r="Z117" s="49">
        <v>100</v>
      </c>
      <c r="AA117" s="49">
        <v>100</v>
      </c>
      <c r="AB117" s="49">
        <v>100</v>
      </c>
      <c r="AC117" s="12" t="s">
        <v>42</v>
      </c>
    </row>
    <row r="118" spans="1:29" ht="14.25" x14ac:dyDescent="0.2">
      <c r="A118" s="4" t="s">
        <v>0</v>
      </c>
      <c r="B118" s="4"/>
      <c r="C118" s="4"/>
      <c r="D118" s="4"/>
      <c r="E118" s="4"/>
      <c r="F118" s="4"/>
      <c r="G118" s="4"/>
      <c r="H118" s="4"/>
      <c r="I118" s="4" t="s">
        <v>122</v>
      </c>
      <c r="J118" s="4"/>
      <c r="K118" s="4"/>
      <c r="M118" s="49" t="s">
        <v>245</v>
      </c>
      <c r="N118" s="12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12"/>
    </row>
    <row r="119" spans="1:29" ht="14.25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12"/>
      <c r="P119" s="9" t="s">
        <v>44</v>
      </c>
      <c r="Q119" s="9"/>
      <c r="R119" s="9"/>
      <c r="S119" s="9"/>
      <c r="T119" s="4"/>
      <c r="U119" s="4"/>
      <c r="V119" s="4"/>
      <c r="W119" s="4"/>
      <c r="X119" s="4"/>
      <c r="Y119" s="4"/>
      <c r="Z119" s="4"/>
      <c r="AA119" s="4"/>
      <c r="AB119" s="4"/>
      <c r="AC119" s="12"/>
    </row>
    <row r="120" spans="1:29" ht="14.25" x14ac:dyDescent="0.2">
      <c r="A120" s="4" t="s">
        <v>104</v>
      </c>
      <c r="B120" s="4"/>
      <c r="C120" s="4"/>
      <c r="D120" s="4"/>
      <c r="E120" s="4"/>
      <c r="F120" s="4"/>
      <c r="G120" s="4"/>
      <c r="H120" s="4"/>
      <c r="I120" s="4">
        <v>1.89</v>
      </c>
      <c r="J120" s="4"/>
      <c r="K120" s="4">
        <v>0</v>
      </c>
      <c r="L120" s="4"/>
      <c r="M120" s="47">
        <v>77.5</v>
      </c>
      <c r="N120" s="12" t="s">
        <v>26</v>
      </c>
      <c r="P120" s="4" t="s">
        <v>48</v>
      </c>
      <c r="Q120" s="4"/>
      <c r="R120" s="4"/>
      <c r="S120" s="4"/>
      <c r="T120" s="4">
        <v>7.7</v>
      </c>
      <c r="U120" s="4"/>
      <c r="V120" s="4"/>
      <c r="W120" s="4"/>
      <c r="X120" s="47">
        <v>7.7</v>
      </c>
      <c r="Y120" s="47">
        <v>7.7</v>
      </c>
      <c r="Z120" s="47">
        <v>7.7</v>
      </c>
      <c r="AA120" s="47">
        <v>7.7</v>
      </c>
      <c r="AB120" s="47">
        <v>7.7</v>
      </c>
      <c r="AC120" s="12" t="s">
        <v>49</v>
      </c>
    </row>
    <row r="121" spans="1:29" ht="14.25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12"/>
      <c r="P121" s="4" t="s">
        <v>50</v>
      </c>
      <c r="Q121" s="4"/>
      <c r="R121" s="4"/>
      <c r="S121" s="4"/>
      <c r="T121" s="4">
        <v>1.2</v>
      </c>
      <c r="U121" s="4"/>
      <c r="V121" s="4"/>
      <c r="W121" s="4"/>
      <c r="X121" s="47">
        <v>0</v>
      </c>
      <c r="Y121" s="47">
        <v>0</v>
      </c>
      <c r="Z121" s="47">
        <v>0</v>
      </c>
      <c r="AA121" s="47">
        <v>0</v>
      </c>
      <c r="AB121" s="47">
        <v>0</v>
      </c>
      <c r="AC121" s="12" t="s">
        <v>49</v>
      </c>
    </row>
    <row r="122" spans="1:29" ht="14.25" x14ac:dyDescent="0.2">
      <c r="A122" s="4" t="s">
        <v>105</v>
      </c>
      <c r="B122" s="4"/>
      <c r="C122" s="4"/>
      <c r="D122" s="4"/>
      <c r="E122" s="4"/>
      <c r="F122" s="4"/>
      <c r="G122" s="4"/>
      <c r="H122" s="4"/>
      <c r="I122" s="4">
        <v>4250</v>
      </c>
      <c r="J122" s="4"/>
      <c r="K122" s="4"/>
      <c r="L122" s="4"/>
      <c r="M122" s="4"/>
      <c r="N122" s="12" t="s">
        <v>107</v>
      </c>
      <c r="P122" s="4" t="s">
        <v>51</v>
      </c>
      <c r="Q122" s="4"/>
      <c r="R122" s="4"/>
      <c r="S122" s="4"/>
      <c r="T122" s="4">
        <v>3.8</v>
      </c>
      <c r="U122" s="4"/>
      <c r="V122" s="4"/>
      <c r="W122" s="4"/>
      <c r="X122" s="47">
        <v>5</v>
      </c>
      <c r="Y122" s="47">
        <v>5</v>
      </c>
      <c r="Z122" s="47">
        <v>5</v>
      </c>
      <c r="AA122" s="47">
        <v>5</v>
      </c>
      <c r="AB122" s="47">
        <v>5</v>
      </c>
      <c r="AC122" s="12" t="s">
        <v>49</v>
      </c>
    </row>
    <row r="123" spans="1:29" ht="14.25" x14ac:dyDescent="0.2">
      <c r="A123" s="4"/>
      <c r="B123" s="4"/>
      <c r="C123" s="4"/>
      <c r="D123" s="4"/>
      <c r="E123" s="4"/>
      <c r="F123" s="4"/>
      <c r="G123" s="4"/>
      <c r="H123" s="4"/>
      <c r="J123" s="4"/>
      <c r="K123" s="4"/>
      <c r="L123" s="4"/>
      <c r="M123" s="4"/>
      <c r="N123" s="12"/>
      <c r="P123" s="4" t="s">
        <v>52</v>
      </c>
      <c r="Q123" s="4"/>
      <c r="R123" s="4"/>
      <c r="S123" s="4"/>
      <c r="T123" s="4">
        <v>1.8</v>
      </c>
      <c r="U123" s="4"/>
      <c r="V123" s="4"/>
      <c r="W123" s="4"/>
      <c r="X123" s="47">
        <v>1.8</v>
      </c>
      <c r="Y123" s="47">
        <v>1.8</v>
      </c>
      <c r="Z123" s="47">
        <v>1.8</v>
      </c>
      <c r="AA123" s="47">
        <v>1.8</v>
      </c>
      <c r="AB123" s="47">
        <v>1.8</v>
      </c>
      <c r="AC123" s="12" t="s">
        <v>49</v>
      </c>
    </row>
    <row r="124" spans="1:29" ht="14.25" x14ac:dyDescent="0.2">
      <c r="A124" s="4" t="s">
        <v>120</v>
      </c>
      <c r="B124" s="4"/>
      <c r="C124" s="4"/>
      <c r="D124" s="4"/>
      <c r="E124" s="4"/>
      <c r="F124" s="4"/>
      <c r="G124" s="4"/>
      <c r="H124" s="4"/>
      <c r="I124" s="4" t="s">
        <v>123</v>
      </c>
      <c r="J124" s="4"/>
      <c r="K124" s="4"/>
      <c r="L124" s="4"/>
      <c r="M124" s="4"/>
      <c r="N124" s="12" t="s">
        <v>115</v>
      </c>
      <c r="P124" s="4" t="s">
        <v>62</v>
      </c>
      <c r="Q124" s="4"/>
      <c r="R124" s="4"/>
      <c r="S124" s="4"/>
      <c r="T124" s="4">
        <v>0.8</v>
      </c>
      <c r="U124" s="4"/>
      <c r="V124" s="4"/>
      <c r="W124" s="4"/>
      <c r="X124" s="47">
        <v>0.8</v>
      </c>
      <c r="Y124" s="47">
        <v>0.8</v>
      </c>
      <c r="Z124" s="47">
        <v>0.8</v>
      </c>
      <c r="AA124" s="47">
        <v>0.8</v>
      </c>
      <c r="AB124" s="47">
        <v>0.8</v>
      </c>
      <c r="AC124" s="12" t="s">
        <v>49</v>
      </c>
    </row>
    <row r="125" spans="1:29" ht="14.2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N125" s="12"/>
      <c r="P125" s="4" t="s">
        <v>54</v>
      </c>
      <c r="Q125" s="4"/>
      <c r="R125" s="4"/>
      <c r="S125" s="4"/>
      <c r="T125" s="4">
        <v>0.1</v>
      </c>
      <c r="U125" s="4"/>
      <c r="V125" s="4"/>
      <c r="W125" s="4"/>
      <c r="X125" s="47">
        <v>0.1</v>
      </c>
      <c r="Y125" s="47">
        <v>0.1</v>
      </c>
      <c r="Z125" s="47">
        <v>0.1</v>
      </c>
      <c r="AA125" s="47">
        <v>0.1</v>
      </c>
      <c r="AB125" s="47">
        <v>0.1</v>
      </c>
      <c r="AC125" s="12" t="s">
        <v>49</v>
      </c>
    </row>
    <row r="126" spans="1:29" ht="14.25" x14ac:dyDescent="0.2">
      <c r="A126" s="4" t="s">
        <v>121</v>
      </c>
      <c r="B126" s="4"/>
      <c r="C126" s="4"/>
      <c r="D126" s="4"/>
      <c r="E126" s="4"/>
      <c r="F126" s="4"/>
      <c r="G126" s="4"/>
      <c r="H126" s="4"/>
      <c r="I126" s="4" t="s">
        <v>124</v>
      </c>
      <c r="J126" s="4"/>
      <c r="K126" s="4"/>
      <c r="L126" s="4"/>
      <c r="M126" s="4"/>
      <c r="N126" s="12" t="s">
        <v>107</v>
      </c>
      <c r="P126" s="4" t="s">
        <v>55</v>
      </c>
      <c r="Q126" s="4"/>
      <c r="R126" s="4"/>
      <c r="S126" s="4"/>
      <c r="T126" s="4">
        <v>19</v>
      </c>
      <c r="U126" s="4"/>
      <c r="V126" s="4"/>
      <c r="W126" s="4"/>
      <c r="X126" s="47">
        <v>19</v>
      </c>
      <c r="Y126" s="47">
        <v>19</v>
      </c>
      <c r="Z126" s="47">
        <v>19</v>
      </c>
      <c r="AA126" s="47">
        <v>19</v>
      </c>
      <c r="AB126" s="47">
        <v>19</v>
      </c>
      <c r="AC126" s="12" t="s">
        <v>80</v>
      </c>
    </row>
    <row r="127" spans="1:29" ht="14.25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11"/>
      <c r="P127" s="4" t="s">
        <v>56</v>
      </c>
      <c r="Q127" s="4"/>
      <c r="R127" s="4"/>
      <c r="S127" s="4"/>
      <c r="T127" s="4">
        <v>9</v>
      </c>
      <c r="U127" s="4"/>
      <c r="V127" s="4"/>
      <c r="W127" s="4"/>
      <c r="X127" s="47">
        <v>2</v>
      </c>
      <c r="Y127" s="47">
        <v>2</v>
      </c>
      <c r="Z127" s="47">
        <v>2</v>
      </c>
      <c r="AA127" s="47">
        <v>2</v>
      </c>
      <c r="AB127" s="47">
        <v>2</v>
      </c>
      <c r="AC127" s="12" t="s">
        <v>42</v>
      </c>
    </row>
    <row r="128" spans="1:29" ht="14.25" x14ac:dyDescent="0.2">
      <c r="A128" s="4" t="s">
        <v>105</v>
      </c>
      <c r="B128" s="4"/>
      <c r="C128" s="4"/>
      <c r="D128" s="4"/>
      <c r="E128" s="4"/>
      <c r="F128" s="4"/>
      <c r="G128" s="4"/>
      <c r="H128" s="4"/>
      <c r="I128" s="4">
        <v>1235</v>
      </c>
      <c r="J128" s="4"/>
      <c r="K128" s="4"/>
      <c r="L128" s="4"/>
      <c r="M128" s="4"/>
      <c r="N128" s="12" t="s">
        <v>107</v>
      </c>
      <c r="P128" s="13" t="s">
        <v>57</v>
      </c>
      <c r="Q128" s="13"/>
      <c r="R128" s="4"/>
      <c r="S128" s="4"/>
      <c r="T128" s="4"/>
      <c r="U128" s="4"/>
      <c r="V128" s="4"/>
      <c r="W128" s="4"/>
      <c r="X128" s="53"/>
      <c r="Y128" s="53"/>
      <c r="Z128" s="53"/>
      <c r="AA128" s="47"/>
      <c r="AB128" s="47"/>
      <c r="AC128" s="12"/>
    </row>
    <row r="129" spans="1:29" ht="14.2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12"/>
      <c r="P129" s="4" t="s">
        <v>50</v>
      </c>
      <c r="R129" s="4"/>
      <c r="S129" s="4"/>
      <c r="T129" s="4">
        <v>0</v>
      </c>
      <c r="U129" s="4"/>
      <c r="V129" s="4"/>
      <c r="W129" s="4"/>
      <c r="X129" s="49">
        <v>0</v>
      </c>
      <c r="Y129" s="49">
        <v>0</v>
      </c>
      <c r="Z129" s="49">
        <v>0</v>
      </c>
      <c r="AA129" s="49">
        <v>0</v>
      </c>
      <c r="AB129" s="49">
        <v>0</v>
      </c>
      <c r="AC129" s="12" t="s">
        <v>42</v>
      </c>
    </row>
    <row r="130" spans="1:29" ht="14.25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12"/>
      <c r="P130" s="4" t="s">
        <v>51</v>
      </c>
      <c r="Q130" s="4"/>
      <c r="R130" s="4"/>
      <c r="S130" s="4"/>
      <c r="T130" s="4">
        <v>0</v>
      </c>
      <c r="U130" s="4"/>
      <c r="V130" s="4"/>
      <c r="W130" s="4"/>
      <c r="X130" s="49">
        <v>0</v>
      </c>
      <c r="Y130" s="49">
        <v>50</v>
      </c>
      <c r="Z130" s="49">
        <v>80</v>
      </c>
      <c r="AA130" s="49">
        <v>100</v>
      </c>
      <c r="AB130" s="49">
        <v>100</v>
      </c>
      <c r="AC130" s="12" t="s">
        <v>42</v>
      </c>
    </row>
    <row r="131" spans="1:29" ht="14.25" x14ac:dyDescent="0.2">
      <c r="A131" s="9" t="s">
        <v>127</v>
      </c>
      <c r="B131" s="9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12"/>
      <c r="P131" s="4" t="s">
        <v>52</v>
      </c>
      <c r="Q131" s="4"/>
      <c r="R131" s="4"/>
      <c r="S131" s="4"/>
      <c r="T131" s="4">
        <v>0</v>
      </c>
      <c r="U131" s="4"/>
      <c r="V131" s="4"/>
      <c r="W131" s="4"/>
      <c r="X131" s="49">
        <v>0</v>
      </c>
      <c r="Y131" s="49">
        <v>50</v>
      </c>
      <c r="Z131" s="49">
        <v>80</v>
      </c>
      <c r="AA131" s="49">
        <v>100</v>
      </c>
      <c r="AB131" s="49">
        <v>100</v>
      </c>
      <c r="AC131" s="12" t="s">
        <v>42</v>
      </c>
    </row>
    <row r="132" spans="1:29" ht="14.2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12"/>
      <c r="P132" s="4" t="s">
        <v>62</v>
      </c>
      <c r="Q132" s="4"/>
      <c r="R132" s="4"/>
      <c r="S132" s="4"/>
      <c r="T132" s="4">
        <v>100</v>
      </c>
      <c r="U132" s="4"/>
      <c r="V132" s="4"/>
      <c r="W132" s="4"/>
      <c r="X132" s="49">
        <v>0</v>
      </c>
      <c r="Y132" s="49">
        <v>50</v>
      </c>
      <c r="Z132" s="49">
        <v>80</v>
      </c>
      <c r="AA132" s="49">
        <v>100</v>
      </c>
      <c r="AB132" s="49">
        <v>100</v>
      </c>
      <c r="AC132" s="12" t="s">
        <v>42</v>
      </c>
    </row>
    <row r="133" spans="1:29" ht="14.25" x14ac:dyDescent="0.2">
      <c r="A133" s="4" t="s">
        <v>0</v>
      </c>
      <c r="B133" s="4"/>
      <c r="C133" s="4"/>
      <c r="D133" s="4"/>
      <c r="E133" s="4"/>
      <c r="F133" s="4"/>
      <c r="G133" s="4"/>
      <c r="H133" s="4"/>
      <c r="I133" s="4" t="s">
        <v>128</v>
      </c>
      <c r="J133" s="4"/>
      <c r="K133" s="4"/>
      <c r="L133" s="4"/>
      <c r="M133" s="4"/>
      <c r="N133" s="12"/>
      <c r="P133" s="4" t="s">
        <v>54</v>
      </c>
      <c r="Q133" s="4"/>
      <c r="R133" s="4"/>
      <c r="S133" s="4"/>
      <c r="T133" s="4">
        <v>100</v>
      </c>
      <c r="U133" s="4"/>
      <c r="V133" s="4"/>
      <c r="W133" s="4"/>
      <c r="X133" s="49">
        <v>100</v>
      </c>
      <c r="Y133" s="49">
        <v>100</v>
      </c>
      <c r="Z133" s="49">
        <v>80</v>
      </c>
      <c r="AA133" s="49">
        <v>100</v>
      </c>
      <c r="AB133" s="49">
        <v>100</v>
      </c>
      <c r="AC133" s="12" t="s">
        <v>42</v>
      </c>
    </row>
    <row r="134" spans="1:29" ht="14.2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12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12"/>
    </row>
    <row r="135" spans="1:29" ht="15" x14ac:dyDescent="0.25">
      <c r="A135" s="4" t="s">
        <v>104</v>
      </c>
      <c r="B135" s="4"/>
      <c r="C135" s="4"/>
      <c r="D135" s="4"/>
      <c r="E135" s="4"/>
      <c r="F135" s="4"/>
      <c r="G135" s="4"/>
      <c r="H135" s="4"/>
      <c r="I135" s="4">
        <v>0.15</v>
      </c>
      <c r="J135" s="4"/>
      <c r="K135" s="28">
        <v>29.3</v>
      </c>
      <c r="L135" s="4"/>
      <c r="M135" s="47">
        <v>77.5</v>
      </c>
      <c r="N135" s="12" t="s">
        <v>26</v>
      </c>
      <c r="P135" s="5" t="s">
        <v>72</v>
      </c>
      <c r="Q135" s="4"/>
      <c r="R135" s="4"/>
      <c r="S135" s="4"/>
      <c r="T135" s="4"/>
      <c r="U135" s="4"/>
      <c r="V135" s="4"/>
      <c r="W135" s="4"/>
      <c r="AC135" s="12"/>
    </row>
    <row r="136" spans="1:29" ht="14.25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12"/>
      <c r="P136" s="4" t="s">
        <v>73</v>
      </c>
      <c r="Q136" s="4"/>
      <c r="R136" s="4"/>
      <c r="S136" s="4"/>
      <c r="T136" s="4">
        <v>0</v>
      </c>
      <c r="U136" s="4"/>
      <c r="V136" s="4"/>
      <c r="W136" s="4"/>
      <c r="X136" s="4"/>
      <c r="Y136" s="4"/>
      <c r="Z136" s="4"/>
      <c r="AA136" s="4"/>
      <c r="AB136" s="4"/>
      <c r="AC136" s="12" t="s">
        <v>35</v>
      </c>
    </row>
    <row r="137" spans="1:29" ht="14.25" x14ac:dyDescent="0.2">
      <c r="A137" s="4" t="s">
        <v>105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12" t="s">
        <v>107</v>
      </c>
      <c r="P137" s="4" t="s">
        <v>74</v>
      </c>
      <c r="Q137" s="4"/>
      <c r="R137" s="4"/>
      <c r="S137" s="4"/>
      <c r="T137" s="4">
        <v>0</v>
      </c>
      <c r="U137" s="4"/>
      <c r="V137" s="4"/>
      <c r="W137" s="4"/>
      <c r="X137" s="4"/>
      <c r="Y137" s="4"/>
      <c r="Z137" s="4"/>
      <c r="AA137" s="4"/>
      <c r="AB137" s="4"/>
      <c r="AC137" s="12" t="s">
        <v>35</v>
      </c>
    </row>
    <row r="138" spans="1:29" ht="14.25" x14ac:dyDescent="0.2">
      <c r="A138" s="4"/>
      <c r="B138" s="4"/>
      <c r="C138" s="4"/>
      <c r="D138" s="4"/>
      <c r="E138" s="4"/>
      <c r="F138" s="4"/>
      <c r="G138" s="4"/>
      <c r="H138" s="4"/>
      <c r="I138" s="4" t="s">
        <v>123</v>
      </c>
      <c r="J138" s="4"/>
      <c r="K138" s="4"/>
      <c r="L138" s="4"/>
      <c r="M138" s="4"/>
      <c r="N138" s="12"/>
      <c r="P138" s="4" t="s">
        <v>75</v>
      </c>
      <c r="Q138" s="4"/>
      <c r="R138" s="4"/>
      <c r="S138" s="4"/>
      <c r="T138" s="4">
        <v>0</v>
      </c>
      <c r="U138" s="4"/>
      <c r="V138" s="4"/>
      <c r="W138" s="4"/>
      <c r="X138" s="4"/>
      <c r="Y138" s="4"/>
      <c r="Z138" s="4"/>
      <c r="AA138" s="4"/>
      <c r="AB138" s="4"/>
      <c r="AC138" s="12" t="s">
        <v>27</v>
      </c>
    </row>
    <row r="139" spans="1:29" ht="14.25" x14ac:dyDescent="0.2">
      <c r="A139" s="4" t="s">
        <v>120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12" t="s">
        <v>115</v>
      </c>
      <c r="P139" s="4" t="s">
        <v>76</v>
      </c>
      <c r="Q139" s="4"/>
      <c r="R139" s="4"/>
      <c r="S139" s="4"/>
      <c r="T139" s="4">
        <v>0</v>
      </c>
      <c r="U139" s="4"/>
      <c r="V139" s="4"/>
      <c r="W139" s="4"/>
      <c r="X139" s="4"/>
      <c r="Y139" s="4"/>
      <c r="Z139" s="4"/>
      <c r="AA139" s="4"/>
      <c r="AB139" s="4"/>
      <c r="AC139" s="12" t="s">
        <v>27</v>
      </c>
    </row>
    <row r="140" spans="1:29" ht="14.2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12"/>
      <c r="P140" s="4" t="s">
        <v>77</v>
      </c>
      <c r="Q140" s="4"/>
      <c r="R140" s="4"/>
      <c r="S140" s="4"/>
      <c r="T140" s="4">
        <v>195</v>
      </c>
      <c r="U140" s="4"/>
      <c r="V140" s="22">
        <v>0</v>
      </c>
      <c r="W140" s="4"/>
      <c r="X140" s="47">
        <v>0</v>
      </c>
      <c r="Y140" s="47">
        <v>0</v>
      </c>
      <c r="Z140" s="47">
        <v>0</v>
      </c>
      <c r="AA140" s="47">
        <v>0</v>
      </c>
      <c r="AB140" s="47">
        <v>0</v>
      </c>
      <c r="AC140" s="12" t="s">
        <v>27</v>
      </c>
    </row>
    <row r="141" spans="1:29" ht="14.25" x14ac:dyDescent="0.2">
      <c r="A141" s="4" t="s">
        <v>121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12" t="s">
        <v>107</v>
      </c>
      <c r="P141" s="4" t="s">
        <v>78</v>
      </c>
      <c r="Q141" s="4"/>
      <c r="R141" s="4"/>
      <c r="S141" s="4"/>
      <c r="T141" s="4">
        <v>0</v>
      </c>
      <c r="U141" s="4"/>
      <c r="V141" s="4"/>
      <c r="W141" s="4"/>
      <c r="X141" s="4"/>
      <c r="Y141" s="4"/>
      <c r="Z141" s="4"/>
      <c r="AA141" s="4"/>
      <c r="AB141" s="4"/>
      <c r="AC141" s="12" t="s">
        <v>79</v>
      </c>
    </row>
    <row r="142" spans="1:29" ht="14.25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11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12"/>
    </row>
    <row r="143" spans="1:29" ht="14.25" x14ac:dyDescent="0.2">
      <c r="A143" s="4" t="s">
        <v>105</v>
      </c>
      <c r="B143" s="4"/>
      <c r="C143" s="4"/>
      <c r="D143" s="4"/>
      <c r="E143" s="4"/>
      <c r="F143" s="4"/>
      <c r="G143" s="4"/>
      <c r="H143" s="4"/>
      <c r="I143" s="4">
        <v>8341.5</v>
      </c>
      <c r="J143" s="4"/>
      <c r="K143" s="4"/>
      <c r="L143" s="4"/>
      <c r="M143" s="4"/>
      <c r="N143" s="12" t="s">
        <v>107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12"/>
    </row>
    <row r="144" spans="1:29" ht="14.25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12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12"/>
    </row>
    <row r="145" spans="1:29" ht="14.25" x14ac:dyDescent="0.2">
      <c r="A145" s="4" t="s">
        <v>106</v>
      </c>
      <c r="B145" s="4"/>
      <c r="C145" s="4"/>
      <c r="D145" s="4"/>
      <c r="E145" s="4"/>
      <c r="F145" s="4"/>
      <c r="G145" s="4"/>
      <c r="H145" s="4"/>
      <c r="I145" s="4">
        <v>3</v>
      </c>
      <c r="J145" s="4"/>
      <c r="K145" s="4"/>
      <c r="L145" s="4"/>
      <c r="M145" s="4"/>
      <c r="N145" s="12" t="s">
        <v>108</v>
      </c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12"/>
    </row>
    <row r="146" spans="1:29" ht="14.2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12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ht="14.25" x14ac:dyDescent="0.2">
      <c r="A147" s="9" t="s">
        <v>125</v>
      </c>
      <c r="B147" s="9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12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ht="14.25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12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ht="14.25" x14ac:dyDescent="0.2">
      <c r="A149" s="4" t="s">
        <v>0</v>
      </c>
      <c r="B149" s="4"/>
      <c r="C149" s="4"/>
      <c r="D149" s="4"/>
      <c r="E149" s="4"/>
      <c r="F149" s="4"/>
      <c r="G149" s="4"/>
      <c r="H149" s="4"/>
      <c r="I149" s="4" t="s">
        <v>122</v>
      </c>
      <c r="J149" s="4"/>
      <c r="K149" s="4"/>
      <c r="L149" s="4"/>
      <c r="M149" s="4"/>
      <c r="N149" s="12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ht="14.25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12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ht="14.25" x14ac:dyDescent="0.2">
      <c r="A151" s="4" t="s">
        <v>104</v>
      </c>
      <c r="B151" s="4"/>
      <c r="C151" s="4"/>
      <c r="D151" s="4"/>
      <c r="E151" s="4"/>
      <c r="F151" s="4"/>
      <c r="G151" s="4"/>
      <c r="H151" s="4"/>
      <c r="I151" s="4">
        <v>5.2</v>
      </c>
      <c r="J151" s="4"/>
      <c r="K151" s="4">
        <v>0</v>
      </c>
      <c r="L151" s="4"/>
      <c r="M151" s="4">
        <v>0</v>
      </c>
      <c r="N151" s="12" t="s">
        <v>26</v>
      </c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ht="14.2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12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ht="14.25" x14ac:dyDescent="0.2">
      <c r="A153" s="4" t="s">
        <v>105</v>
      </c>
      <c r="B153" s="4"/>
      <c r="C153" s="4"/>
      <c r="D153" s="4"/>
      <c r="E153" s="4"/>
      <c r="F153" s="4"/>
      <c r="G153" s="4"/>
      <c r="H153" s="4"/>
      <c r="I153" s="4">
        <v>4250</v>
      </c>
      <c r="J153" s="4"/>
      <c r="K153" s="4"/>
      <c r="L153" s="4"/>
      <c r="M153" s="4"/>
      <c r="N153" s="12" t="s">
        <v>107</v>
      </c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ht="14.25" x14ac:dyDescent="0.2">
      <c r="A154" s="4"/>
      <c r="B154" s="4"/>
      <c r="C154" s="4"/>
      <c r="D154" s="4"/>
      <c r="E154" s="4"/>
      <c r="F154" s="4"/>
      <c r="G154" s="4"/>
      <c r="H154" s="4"/>
      <c r="J154" s="4"/>
      <c r="K154" s="4"/>
      <c r="L154" s="4"/>
      <c r="M154" s="4"/>
      <c r="N154" s="12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ht="14.25" x14ac:dyDescent="0.2">
      <c r="A155" s="4" t="s">
        <v>120</v>
      </c>
      <c r="B155" s="4"/>
      <c r="C155" s="4"/>
      <c r="D155" s="4"/>
      <c r="E155" s="4"/>
      <c r="F155" s="4"/>
      <c r="G155" s="4"/>
      <c r="H155" s="4"/>
      <c r="I155" s="4" t="s">
        <v>123</v>
      </c>
      <c r="J155" s="4"/>
      <c r="K155" s="4"/>
      <c r="L155" s="4"/>
      <c r="M155" s="4"/>
      <c r="N155" s="12" t="s">
        <v>115</v>
      </c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ht="14.25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N156" s="12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ht="14.25" x14ac:dyDescent="0.2">
      <c r="A157" s="4" t="s">
        <v>121</v>
      </c>
      <c r="B157" s="4"/>
      <c r="C157" s="4"/>
      <c r="D157" s="4"/>
      <c r="E157" s="4"/>
      <c r="F157" s="4"/>
      <c r="G157" s="4"/>
      <c r="H157" s="4"/>
      <c r="I157" s="4" t="s">
        <v>124</v>
      </c>
      <c r="J157" s="4"/>
      <c r="K157" s="4"/>
      <c r="L157" s="4"/>
      <c r="M157" s="4"/>
      <c r="N157" s="12" t="s">
        <v>107</v>
      </c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ht="14.25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11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ht="14.25" x14ac:dyDescent="0.2">
      <c r="A159" s="4" t="s">
        <v>105</v>
      </c>
      <c r="B159" s="4"/>
      <c r="C159" s="4"/>
      <c r="D159" s="4"/>
      <c r="E159" s="4"/>
      <c r="F159" s="4"/>
      <c r="G159" s="4"/>
      <c r="H159" s="4"/>
      <c r="I159" s="4">
        <v>1235</v>
      </c>
      <c r="J159" s="4"/>
      <c r="K159" s="4"/>
      <c r="L159" s="4"/>
      <c r="M159" s="4"/>
      <c r="N159" s="12" t="s">
        <v>107</v>
      </c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ht="14.25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14" ht="14.2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1:14" ht="14.25" x14ac:dyDescent="0.2">
      <c r="A162" s="9" t="s">
        <v>129</v>
      </c>
      <c r="B162" s="9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12"/>
    </row>
    <row r="163" spans="1:14" ht="14.25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12"/>
    </row>
    <row r="164" spans="1:14" ht="14.25" x14ac:dyDescent="0.2">
      <c r="A164" s="4" t="s">
        <v>0</v>
      </c>
      <c r="B164" s="4"/>
      <c r="C164" s="4"/>
      <c r="D164" s="4"/>
      <c r="E164" s="4"/>
      <c r="F164" s="4"/>
      <c r="G164" s="4"/>
      <c r="H164" s="4"/>
      <c r="I164" s="4" t="s">
        <v>130</v>
      </c>
      <c r="J164" s="4"/>
      <c r="K164" s="4"/>
      <c r="L164" s="4"/>
      <c r="M164" s="4"/>
      <c r="N164" s="12"/>
    </row>
    <row r="165" spans="1:14" ht="14.25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12"/>
    </row>
    <row r="166" spans="1:14" ht="14.25" x14ac:dyDescent="0.2">
      <c r="A166" s="4" t="s">
        <v>104</v>
      </c>
      <c r="B166" s="4"/>
      <c r="C166" s="4"/>
      <c r="D166" s="4"/>
      <c r="E166" s="4"/>
      <c r="F166" s="4"/>
      <c r="G166" s="4"/>
      <c r="H166" s="4"/>
      <c r="I166" s="4">
        <v>4.09</v>
      </c>
      <c r="J166" s="4"/>
      <c r="K166" s="28">
        <v>91.4</v>
      </c>
      <c r="L166" s="4"/>
      <c r="M166" s="47">
        <v>0</v>
      </c>
      <c r="N166" s="12" t="s">
        <v>26</v>
      </c>
    </row>
    <row r="167" spans="1:14" ht="14.2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12"/>
    </row>
    <row r="168" spans="1:14" ht="14.25" x14ac:dyDescent="0.2">
      <c r="A168" s="4" t="s">
        <v>105</v>
      </c>
      <c r="B168" s="4"/>
      <c r="C168" s="4"/>
      <c r="D168" s="4"/>
      <c r="E168" s="4"/>
      <c r="F168" s="4"/>
      <c r="G168" s="4"/>
      <c r="H168" s="4"/>
      <c r="I168" s="4">
        <v>9945</v>
      </c>
      <c r="J168" s="4"/>
      <c r="K168" s="4"/>
      <c r="L168" s="4"/>
      <c r="N168" s="12" t="s">
        <v>107</v>
      </c>
    </row>
    <row r="169" spans="1:14" ht="14.25" x14ac:dyDescent="0.2">
      <c r="A169" s="4"/>
      <c r="B169" s="4"/>
      <c r="C169" s="4"/>
      <c r="D169" s="4"/>
      <c r="E169" s="4"/>
      <c r="F169" s="4"/>
      <c r="G169" s="4"/>
      <c r="H169" s="4"/>
      <c r="J169" s="4"/>
      <c r="K169" s="4"/>
      <c r="L169" s="4"/>
      <c r="M169" s="4"/>
      <c r="N169" s="12"/>
    </row>
    <row r="170" spans="1:14" ht="14.2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12"/>
    </row>
    <row r="171" spans="1:14" ht="14.2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12"/>
    </row>
    <row r="172" spans="1:14" ht="14.25" x14ac:dyDescent="0.2">
      <c r="A172" s="4" t="s">
        <v>121</v>
      </c>
      <c r="B172" s="4"/>
      <c r="C172" s="4"/>
      <c r="D172" s="4"/>
      <c r="E172" s="4"/>
      <c r="F172" s="4"/>
      <c r="G172" s="4"/>
      <c r="H172" s="4"/>
      <c r="I172" s="4" t="s">
        <v>131</v>
      </c>
      <c r="J172" s="4"/>
      <c r="K172" s="4"/>
      <c r="L172" s="4"/>
      <c r="M172" s="4"/>
      <c r="N172" s="12" t="s">
        <v>107</v>
      </c>
    </row>
    <row r="173" spans="1:14" ht="14.2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11"/>
    </row>
    <row r="174" spans="1:14" ht="14.25" x14ac:dyDescent="0.2">
      <c r="A174" s="9" t="s">
        <v>132</v>
      </c>
      <c r="B174" s="9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12"/>
    </row>
    <row r="175" spans="1:14" ht="14.25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12"/>
    </row>
    <row r="176" spans="1:14" ht="14.25" x14ac:dyDescent="0.2">
      <c r="A176" s="4" t="s">
        <v>0</v>
      </c>
      <c r="B176" s="4"/>
      <c r="C176" s="4"/>
      <c r="D176" s="4"/>
      <c r="E176" s="4"/>
      <c r="F176" s="4"/>
      <c r="G176" s="4"/>
      <c r="H176" s="4"/>
      <c r="I176" s="4" t="s">
        <v>130</v>
      </c>
      <c r="J176" s="4"/>
      <c r="K176" s="4"/>
      <c r="L176" s="4"/>
      <c r="M176" s="4"/>
      <c r="N176" s="12"/>
    </row>
    <row r="177" spans="1:14" ht="14.2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12"/>
    </row>
    <row r="178" spans="1:14" ht="14.25" x14ac:dyDescent="0.2">
      <c r="A178" s="4" t="s">
        <v>104</v>
      </c>
      <c r="B178" s="4"/>
      <c r="C178" s="4"/>
      <c r="D178" s="4"/>
      <c r="E178" s="4"/>
      <c r="F178" s="4"/>
      <c r="G178" s="4"/>
      <c r="H178" s="4"/>
      <c r="I178" s="4">
        <v>4.05</v>
      </c>
      <c r="J178" s="4"/>
      <c r="K178" s="4">
        <v>0</v>
      </c>
      <c r="L178" s="4"/>
      <c r="M178" s="4">
        <v>0</v>
      </c>
      <c r="N178" s="12" t="s">
        <v>26</v>
      </c>
    </row>
    <row r="179" spans="1:14" ht="14.2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12"/>
    </row>
    <row r="180" spans="1:14" ht="14.25" x14ac:dyDescent="0.2">
      <c r="A180" s="4" t="s">
        <v>105</v>
      </c>
      <c r="B180" s="4"/>
      <c r="C180" s="4"/>
      <c r="D180" s="4"/>
      <c r="E180" s="4"/>
      <c r="F180" s="4"/>
      <c r="G180" s="4"/>
      <c r="H180" s="4"/>
      <c r="I180" s="4">
        <v>9945</v>
      </c>
      <c r="J180" s="4"/>
      <c r="K180" s="4"/>
      <c r="L180" s="4"/>
      <c r="M180" s="4"/>
      <c r="N180" s="12" t="s">
        <v>107</v>
      </c>
    </row>
    <row r="181" spans="1:14" ht="14.25" x14ac:dyDescent="0.2">
      <c r="A181" s="4"/>
      <c r="B181" s="4"/>
      <c r="C181" s="4"/>
      <c r="D181" s="4"/>
      <c r="E181" s="4"/>
      <c r="F181" s="4"/>
      <c r="G181" s="4"/>
      <c r="H181" s="4"/>
      <c r="J181" s="4"/>
      <c r="K181" s="4"/>
      <c r="L181" s="4"/>
      <c r="M181" s="4"/>
      <c r="N181" s="12"/>
    </row>
    <row r="182" spans="1:14" ht="14.25" x14ac:dyDescent="0.2">
      <c r="A182" s="4" t="s">
        <v>121</v>
      </c>
      <c r="B182" s="4"/>
      <c r="C182" s="4"/>
      <c r="D182" s="4"/>
      <c r="E182" s="4"/>
      <c r="F182" s="4"/>
      <c r="G182" s="4"/>
      <c r="H182" s="4"/>
      <c r="I182" s="4" t="s">
        <v>131</v>
      </c>
      <c r="J182" s="4"/>
      <c r="K182" s="4"/>
      <c r="L182" s="4"/>
      <c r="N182" s="12" t="s">
        <v>107</v>
      </c>
    </row>
    <row r="183" spans="1:14" ht="14.2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12"/>
    </row>
    <row r="184" spans="1:14" ht="14.25" x14ac:dyDescent="0.2">
      <c r="A184" s="9" t="s">
        <v>133</v>
      </c>
      <c r="B184" s="9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12"/>
    </row>
    <row r="185" spans="1:14" ht="14.2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12"/>
    </row>
    <row r="186" spans="1:14" ht="14.25" x14ac:dyDescent="0.2">
      <c r="A186" s="4" t="s">
        <v>0</v>
      </c>
      <c r="B186" s="4"/>
      <c r="C186" s="4"/>
      <c r="D186" s="4"/>
      <c r="E186" s="4"/>
      <c r="F186" s="4"/>
      <c r="G186" s="4"/>
      <c r="H186" s="4"/>
      <c r="I186" s="4" t="s">
        <v>134</v>
      </c>
      <c r="J186" s="4"/>
      <c r="K186" s="4"/>
      <c r="L186" s="4"/>
      <c r="M186" s="4"/>
      <c r="N186" s="12"/>
    </row>
    <row r="187" spans="1:14" ht="14.25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12"/>
    </row>
    <row r="188" spans="1:14" ht="14.25" x14ac:dyDescent="0.2">
      <c r="A188" s="4" t="s">
        <v>104</v>
      </c>
      <c r="B188" s="4"/>
      <c r="C188" s="4"/>
      <c r="D188" s="4"/>
      <c r="E188" s="4"/>
      <c r="F188" s="4"/>
      <c r="G188" s="4"/>
      <c r="H188" s="4"/>
      <c r="I188" s="4">
        <v>5.46</v>
      </c>
      <c r="J188" s="4"/>
      <c r="K188" s="28">
        <v>65.900000000000006</v>
      </c>
      <c r="L188" s="4"/>
      <c r="M188" s="47">
        <v>65</v>
      </c>
      <c r="N188" s="12" t="s">
        <v>26</v>
      </c>
    </row>
    <row r="189" spans="1:14" ht="14.2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12"/>
    </row>
    <row r="190" spans="1:14" ht="14.25" x14ac:dyDescent="0.2">
      <c r="A190" s="4" t="s">
        <v>105</v>
      </c>
      <c r="B190" s="4"/>
      <c r="C190" s="4"/>
      <c r="D190" s="4"/>
      <c r="E190" s="4"/>
      <c r="F190" s="4"/>
      <c r="G190" s="4"/>
      <c r="H190" s="4"/>
      <c r="I190" s="4">
        <v>6375</v>
      </c>
      <c r="J190" s="4"/>
      <c r="K190" s="4"/>
      <c r="L190" s="4"/>
      <c r="M190" s="4">
        <v>0</v>
      </c>
      <c r="N190" s="12" t="s">
        <v>107</v>
      </c>
    </row>
    <row r="191" spans="1:14" ht="14.25" x14ac:dyDescent="0.2">
      <c r="A191" s="4"/>
      <c r="B191" s="4"/>
      <c r="C191" s="4"/>
      <c r="D191" s="4"/>
      <c r="E191" s="4"/>
      <c r="F191" s="4"/>
      <c r="G191" s="4"/>
      <c r="H191" s="4"/>
      <c r="J191" s="4"/>
      <c r="K191" s="4"/>
      <c r="L191" s="4"/>
      <c r="M191" s="4"/>
      <c r="N191" s="12"/>
    </row>
    <row r="192" spans="1:14" ht="14.25" x14ac:dyDescent="0.2">
      <c r="A192" s="4" t="s">
        <v>120</v>
      </c>
      <c r="I192" t="s">
        <v>123</v>
      </c>
      <c r="M192" s="4"/>
      <c r="N192" s="12" t="s">
        <v>115</v>
      </c>
    </row>
    <row r="193" spans="1:14" ht="14.25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12"/>
    </row>
    <row r="194" spans="1:14" ht="14.25" x14ac:dyDescent="0.2">
      <c r="A194" s="4" t="s">
        <v>121</v>
      </c>
      <c r="B194" s="4"/>
      <c r="C194" s="4"/>
      <c r="D194" s="4"/>
      <c r="E194" s="4"/>
      <c r="F194" s="4"/>
      <c r="G194" s="4"/>
      <c r="H194" s="4"/>
      <c r="I194" s="4" t="s">
        <v>135</v>
      </c>
      <c r="J194" s="4"/>
      <c r="K194" s="4"/>
      <c r="L194" s="4"/>
      <c r="N194" s="12" t="s">
        <v>107</v>
      </c>
    </row>
    <row r="195" spans="1:14" ht="14.2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12"/>
    </row>
    <row r="196" spans="1:14" ht="14.25" x14ac:dyDescent="0.2">
      <c r="A196" s="9" t="s">
        <v>136</v>
      </c>
      <c r="B196" s="9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12"/>
    </row>
    <row r="197" spans="1:14" ht="14.2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12"/>
    </row>
    <row r="198" spans="1:14" ht="14.25" x14ac:dyDescent="0.2">
      <c r="A198" s="4" t="s">
        <v>0</v>
      </c>
      <c r="B198" s="4"/>
      <c r="C198" s="4"/>
      <c r="D198" s="4"/>
      <c r="E198" s="4"/>
      <c r="F198" s="4"/>
      <c r="G198" s="4"/>
      <c r="H198" s="4"/>
      <c r="I198" s="4" t="s">
        <v>134</v>
      </c>
      <c r="J198" s="4"/>
      <c r="K198" s="4"/>
      <c r="L198" s="4"/>
      <c r="M198" s="4"/>
      <c r="N198" s="12"/>
    </row>
    <row r="199" spans="1:14" ht="14.25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12"/>
    </row>
    <row r="200" spans="1:14" ht="14.25" x14ac:dyDescent="0.2">
      <c r="A200" s="4" t="s">
        <v>104</v>
      </c>
      <c r="B200" s="4"/>
      <c r="C200" s="4"/>
      <c r="D200" s="4"/>
      <c r="E200" s="4"/>
      <c r="F200" s="4"/>
      <c r="G200" s="4"/>
      <c r="H200" s="4"/>
      <c r="I200" s="4">
        <v>0.89</v>
      </c>
      <c r="J200" s="4"/>
      <c r="K200" s="4">
        <v>0</v>
      </c>
      <c r="L200" s="4"/>
      <c r="M200" s="4">
        <v>0</v>
      </c>
      <c r="N200" s="12" t="s">
        <v>26</v>
      </c>
    </row>
    <row r="201" spans="1:14" ht="14.25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12"/>
    </row>
    <row r="202" spans="1:14" ht="14.25" x14ac:dyDescent="0.2">
      <c r="A202" s="4" t="s">
        <v>105</v>
      </c>
      <c r="B202" s="4"/>
      <c r="C202" s="4"/>
      <c r="D202" s="4"/>
      <c r="E202" s="4"/>
      <c r="F202" s="4"/>
      <c r="G202" s="4"/>
      <c r="H202" s="4"/>
      <c r="I202" s="4">
        <v>6375</v>
      </c>
      <c r="J202" s="4"/>
      <c r="K202" s="4"/>
      <c r="L202" s="4"/>
      <c r="M202" s="4"/>
      <c r="N202" s="12" t="s">
        <v>107</v>
      </c>
    </row>
    <row r="203" spans="1:14" ht="14.25" x14ac:dyDescent="0.2">
      <c r="A203" s="4"/>
      <c r="B203" s="4"/>
      <c r="C203" s="4"/>
      <c r="D203" s="4"/>
      <c r="E203" s="4"/>
      <c r="F203" s="4"/>
      <c r="G203" s="4"/>
      <c r="H203" s="4"/>
      <c r="J203" s="4"/>
      <c r="K203" s="4"/>
      <c r="L203" s="4"/>
      <c r="N203" s="12"/>
    </row>
    <row r="204" spans="1:14" ht="14.25" x14ac:dyDescent="0.2">
      <c r="A204" s="4" t="s">
        <v>120</v>
      </c>
      <c r="I204" t="s">
        <v>123</v>
      </c>
      <c r="M204" s="4"/>
      <c r="N204" s="12" t="s">
        <v>115</v>
      </c>
    </row>
    <row r="205" spans="1:14" ht="14.25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12"/>
    </row>
    <row r="206" spans="1:14" ht="14.25" x14ac:dyDescent="0.2">
      <c r="A206" s="4" t="s">
        <v>121</v>
      </c>
      <c r="B206" s="4"/>
      <c r="C206" s="4"/>
      <c r="D206" s="4"/>
      <c r="E206" s="4"/>
      <c r="F206" s="4"/>
      <c r="G206" s="4"/>
      <c r="H206" s="4"/>
      <c r="I206" s="4" t="s">
        <v>135</v>
      </c>
      <c r="J206" s="4"/>
      <c r="K206" s="4"/>
      <c r="L206" s="4"/>
      <c r="M206" s="4"/>
      <c r="N206" s="12" t="s">
        <v>107</v>
      </c>
    </row>
    <row r="207" spans="1:14" ht="14.2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N207" s="12"/>
    </row>
    <row r="208" spans="1:14" ht="14.25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12"/>
    </row>
    <row r="209" spans="1:14" ht="14.25" x14ac:dyDescent="0.2">
      <c r="A209" s="9" t="s">
        <v>137</v>
      </c>
      <c r="B209" s="9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12"/>
    </row>
    <row r="210" spans="1:14" ht="14.25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12"/>
    </row>
    <row r="211" spans="1:14" ht="14.25" x14ac:dyDescent="0.2">
      <c r="A211" s="4" t="s">
        <v>0</v>
      </c>
      <c r="B211" s="4"/>
      <c r="C211" s="4"/>
      <c r="D211" s="4"/>
      <c r="E211" s="4"/>
      <c r="F211" s="4"/>
      <c r="G211" s="4"/>
      <c r="H211" s="4"/>
      <c r="I211" s="4" t="s">
        <v>122</v>
      </c>
      <c r="J211" s="4"/>
      <c r="K211" s="4"/>
      <c r="L211" s="4"/>
      <c r="M211" s="4"/>
      <c r="N211" s="12"/>
    </row>
    <row r="212" spans="1:14" ht="14.25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12"/>
    </row>
    <row r="213" spans="1:14" ht="14.25" x14ac:dyDescent="0.2">
      <c r="A213" s="4" t="s">
        <v>104</v>
      </c>
      <c r="B213" s="4"/>
      <c r="C213" s="4"/>
      <c r="D213" s="4"/>
      <c r="E213" s="4"/>
      <c r="F213" s="4"/>
      <c r="G213" s="4"/>
      <c r="H213" s="4"/>
      <c r="I213" s="4">
        <v>9.92</v>
      </c>
      <c r="J213" s="4"/>
      <c r="K213" s="4">
        <v>0</v>
      </c>
      <c r="L213" s="4"/>
      <c r="M213" s="4">
        <v>0</v>
      </c>
      <c r="N213" s="12" t="s">
        <v>26</v>
      </c>
    </row>
    <row r="214" spans="1:14" ht="14.25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12"/>
    </row>
    <row r="215" spans="1:14" ht="14.25" x14ac:dyDescent="0.2">
      <c r="A215" s="4" t="s">
        <v>105</v>
      </c>
      <c r="B215" s="4"/>
      <c r="C215" s="4"/>
      <c r="D215" s="4"/>
      <c r="E215" s="4"/>
      <c r="F215" s="4"/>
      <c r="G215" s="4"/>
      <c r="H215" s="4"/>
      <c r="I215" s="4">
        <v>4250</v>
      </c>
      <c r="J215" s="4"/>
      <c r="K215" s="4"/>
      <c r="L215" s="4"/>
      <c r="M215" s="4"/>
      <c r="N215" s="12" t="s">
        <v>107</v>
      </c>
    </row>
    <row r="216" spans="1:14" ht="14.25" x14ac:dyDescent="0.2">
      <c r="A216" s="4"/>
      <c r="B216" s="4"/>
      <c r="C216" s="4"/>
      <c r="D216" s="4"/>
      <c r="E216" s="4"/>
      <c r="F216" s="4"/>
      <c r="G216" s="4"/>
      <c r="H216" s="4"/>
      <c r="J216" s="4"/>
      <c r="K216" s="4"/>
      <c r="L216" s="4"/>
      <c r="M216" s="4"/>
      <c r="N216" s="12"/>
    </row>
    <row r="217" spans="1:14" ht="14.25" x14ac:dyDescent="0.2">
      <c r="A217" s="4" t="s">
        <v>120</v>
      </c>
      <c r="I217" t="s">
        <v>123</v>
      </c>
      <c r="M217" s="4"/>
      <c r="N217" s="12" t="s">
        <v>115</v>
      </c>
    </row>
    <row r="218" spans="1:14" ht="14.25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12"/>
    </row>
    <row r="219" spans="1:14" ht="14.25" x14ac:dyDescent="0.2">
      <c r="A219" s="4" t="s">
        <v>121</v>
      </c>
      <c r="B219" s="4"/>
      <c r="C219" s="4"/>
      <c r="D219" s="4"/>
      <c r="E219" s="4"/>
      <c r="F219" s="4"/>
      <c r="G219" s="4"/>
      <c r="H219" s="4"/>
      <c r="I219" s="4" t="s">
        <v>124</v>
      </c>
      <c r="J219" s="4"/>
      <c r="K219" s="4"/>
      <c r="L219" s="4"/>
      <c r="M219" s="4"/>
      <c r="N219" s="11"/>
    </row>
    <row r="220" spans="1:14" ht="14.25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12"/>
    </row>
    <row r="221" spans="1:14" ht="14.25" x14ac:dyDescent="0.2">
      <c r="A221" s="4" t="s">
        <v>105</v>
      </c>
      <c r="B221" s="4"/>
      <c r="C221" s="4"/>
      <c r="D221" s="4"/>
      <c r="E221" s="4"/>
      <c r="F221" s="4"/>
      <c r="G221" s="4"/>
      <c r="H221" s="4"/>
      <c r="I221" s="4">
        <v>1235</v>
      </c>
      <c r="J221" s="4"/>
      <c r="K221" s="4"/>
      <c r="L221" s="4"/>
      <c r="N221" s="12" t="s">
        <v>107</v>
      </c>
    </row>
    <row r="222" spans="1:14" ht="14.25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12"/>
    </row>
    <row r="223" spans="1:14" ht="14.25" x14ac:dyDescent="0.2">
      <c r="A223" s="9" t="s">
        <v>138</v>
      </c>
      <c r="B223" s="9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12"/>
    </row>
    <row r="224" spans="1:14" ht="14.25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12"/>
    </row>
    <row r="225" spans="1:14" ht="14.25" x14ac:dyDescent="0.2">
      <c r="A225" s="4" t="s">
        <v>0</v>
      </c>
      <c r="B225" s="4"/>
      <c r="C225" s="4"/>
      <c r="D225" s="4"/>
      <c r="E225" s="4"/>
      <c r="F225" s="4"/>
      <c r="G225" s="4"/>
      <c r="H225" s="4"/>
      <c r="I225" s="4" t="s">
        <v>128</v>
      </c>
      <c r="J225" s="4"/>
      <c r="K225" s="4"/>
      <c r="L225" s="4"/>
      <c r="M225" s="4"/>
      <c r="N225" s="12"/>
    </row>
    <row r="226" spans="1:14" ht="14.25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12"/>
    </row>
    <row r="227" spans="1:14" ht="14.25" x14ac:dyDescent="0.2">
      <c r="A227" s="4" t="s">
        <v>104</v>
      </c>
      <c r="B227" s="4"/>
      <c r="C227" s="4"/>
      <c r="D227" s="4"/>
      <c r="E227" s="4"/>
      <c r="F227" s="4"/>
      <c r="G227" s="4"/>
      <c r="H227" s="4"/>
      <c r="I227" s="4">
        <v>15.03</v>
      </c>
      <c r="J227" s="4"/>
      <c r="K227" s="4">
        <v>0</v>
      </c>
      <c r="L227" s="4"/>
      <c r="M227" s="4">
        <v>0</v>
      </c>
      <c r="N227" s="12" t="s">
        <v>26</v>
      </c>
    </row>
    <row r="228" spans="1:14" ht="14.25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12"/>
    </row>
    <row r="229" spans="1:14" ht="14.25" x14ac:dyDescent="0.2">
      <c r="A229" s="4" t="s">
        <v>105</v>
      </c>
      <c r="B229" s="4"/>
      <c r="C229" s="4"/>
      <c r="D229" s="4"/>
      <c r="E229" s="4"/>
      <c r="F229" s="4"/>
      <c r="G229" s="4"/>
      <c r="H229" s="4"/>
      <c r="I229" s="4">
        <v>8341.5</v>
      </c>
      <c r="J229" s="4"/>
      <c r="K229" s="4"/>
      <c r="L229" s="4"/>
      <c r="M229" s="4"/>
      <c r="N229" s="12" t="s">
        <v>107</v>
      </c>
    </row>
    <row r="230" spans="1:14" ht="14.25" x14ac:dyDescent="0.2">
      <c r="A230" s="4"/>
      <c r="B230" s="4"/>
      <c r="C230" s="4"/>
      <c r="D230" s="4"/>
      <c r="E230" s="4"/>
      <c r="F230" s="4"/>
      <c r="G230" s="4"/>
      <c r="H230" s="4"/>
      <c r="J230" s="4"/>
      <c r="K230" s="4"/>
      <c r="L230" s="4"/>
      <c r="M230" s="4"/>
      <c r="N230" s="12"/>
    </row>
    <row r="231" spans="1:14" ht="14.25" x14ac:dyDescent="0.2">
      <c r="A231" s="4" t="s">
        <v>120</v>
      </c>
      <c r="I231" t="s">
        <v>123</v>
      </c>
      <c r="M231" s="4"/>
      <c r="N231" s="12" t="s">
        <v>115</v>
      </c>
    </row>
    <row r="232" spans="1:14" ht="14.25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12"/>
    </row>
    <row r="233" spans="1:14" ht="14.25" x14ac:dyDescent="0.2">
      <c r="A233" s="4" t="s">
        <v>106</v>
      </c>
      <c r="B233" s="4"/>
      <c r="C233" s="4"/>
      <c r="D233" s="4"/>
      <c r="E233" s="4"/>
      <c r="F233" s="4"/>
      <c r="G233" s="4"/>
      <c r="H233" s="4"/>
      <c r="I233" s="4">
        <v>3</v>
      </c>
      <c r="J233" s="4"/>
      <c r="K233" s="4"/>
      <c r="L233" s="4"/>
      <c r="M233" s="4"/>
      <c r="N233" s="12" t="s">
        <v>108</v>
      </c>
    </row>
    <row r="234" spans="1:14" ht="14.25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12"/>
    </row>
    <row r="235" spans="1:14" ht="14.25" x14ac:dyDescent="0.2">
      <c r="A235" s="9" t="s">
        <v>139</v>
      </c>
      <c r="B235" s="9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12"/>
    </row>
    <row r="236" spans="1:14" ht="14.25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12"/>
    </row>
    <row r="237" spans="1:14" ht="14.25" x14ac:dyDescent="0.2">
      <c r="A237" s="4" t="s">
        <v>0</v>
      </c>
      <c r="B237" s="4"/>
      <c r="C237" s="4"/>
      <c r="D237" s="4"/>
      <c r="E237" s="4"/>
      <c r="F237" s="4"/>
      <c r="G237" s="4"/>
      <c r="H237" s="4"/>
      <c r="I237" s="4" t="s">
        <v>128</v>
      </c>
      <c r="J237" s="4"/>
      <c r="K237" s="4"/>
      <c r="L237" s="4"/>
      <c r="M237" s="4"/>
      <c r="N237" s="12"/>
    </row>
    <row r="238" spans="1:14" ht="14.25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12"/>
    </row>
    <row r="239" spans="1:14" ht="14.25" x14ac:dyDescent="0.2">
      <c r="A239" s="4" t="s">
        <v>104</v>
      </c>
      <c r="B239" s="4"/>
      <c r="C239" s="4"/>
      <c r="D239" s="4"/>
      <c r="E239" s="4"/>
      <c r="F239" s="4"/>
      <c r="G239" s="4"/>
      <c r="H239" s="4"/>
      <c r="I239" s="4">
        <v>2.67</v>
      </c>
      <c r="J239" s="4"/>
      <c r="K239" s="4">
        <v>0</v>
      </c>
      <c r="L239" s="4"/>
      <c r="M239" s="4">
        <v>0</v>
      </c>
      <c r="N239" s="12" t="s">
        <v>26</v>
      </c>
    </row>
    <row r="240" spans="1:14" ht="14.25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12"/>
    </row>
    <row r="241" spans="1:14" ht="14.25" x14ac:dyDescent="0.2">
      <c r="A241" s="4" t="s">
        <v>105</v>
      </c>
      <c r="B241" s="4"/>
      <c r="C241" s="4"/>
      <c r="D241" s="4"/>
      <c r="E241" s="4"/>
      <c r="F241" s="4"/>
      <c r="G241" s="4"/>
      <c r="H241" s="4"/>
      <c r="I241" s="4">
        <v>8341.5</v>
      </c>
      <c r="J241" s="4"/>
      <c r="K241" s="4"/>
      <c r="L241" s="4"/>
      <c r="M241" s="4"/>
      <c r="N241" s="12" t="s">
        <v>107</v>
      </c>
    </row>
    <row r="242" spans="1:14" ht="14.25" x14ac:dyDescent="0.2">
      <c r="A242" s="4"/>
      <c r="B242" s="4"/>
      <c r="C242" s="4"/>
      <c r="D242" s="4"/>
      <c r="E242" s="4"/>
      <c r="F242" s="4"/>
      <c r="G242" s="4"/>
      <c r="H242" s="4"/>
      <c r="J242" s="4"/>
      <c r="K242" s="4"/>
      <c r="L242" s="4"/>
      <c r="M242" s="4"/>
      <c r="N242" s="12"/>
    </row>
    <row r="243" spans="1:14" ht="14.25" x14ac:dyDescent="0.2">
      <c r="A243" s="4" t="s">
        <v>106</v>
      </c>
      <c r="B243" s="4"/>
      <c r="C243" s="4"/>
      <c r="D243" s="4"/>
      <c r="E243" s="4"/>
      <c r="F243" s="4"/>
      <c r="G243" s="4"/>
      <c r="H243" s="4"/>
      <c r="I243" s="4">
        <v>3</v>
      </c>
      <c r="J243" s="4"/>
      <c r="K243" s="4"/>
      <c r="L243" s="4"/>
      <c r="M243" s="4"/>
      <c r="N243" s="12" t="s">
        <v>108</v>
      </c>
    </row>
    <row r="244" spans="1:14" ht="14.25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12"/>
    </row>
    <row r="245" spans="1:14" ht="14.25" x14ac:dyDescent="0.2">
      <c r="A245" s="9" t="s">
        <v>140</v>
      </c>
      <c r="B245" s="9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12"/>
    </row>
    <row r="246" spans="1:14" ht="14.25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12"/>
    </row>
    <row r="247" spans="1:14" ht="14.25" x14ac:dyDescent="0.2">
      <c r="A247" s="4" t="s">
        <v>0</v>
      </c>
      <c r="B247" s="4"/>
      <c r="C247" s="4"/>
      <c r="D247" s="4"/>
      <c r="E247" s="4"/>
      <c r="F247" s="4"/>
      <c r="G247" s="4"/>
      <c r="H247" s="4"/>
      <c r="I247" s="4" t="s">
        <v>128</v>
      </c>
      <c r="J247" s="4"/>
      <c r="K247" s="4"/>
      <c r="L247" s="4"/>
      <c r="M247" s="4"/>
      <c r="N247" s="12"/>
    </row>
    <row r="248" spans="1:14" ht="14.25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12"/>
    </row>
    <row r="249" spans="1:14" ht="14.25" x14ac:dyDescent="0.2">
      <c r="A249" s="4" t="s">
        <v>104</v>
      </c>
      <c r="B249" s="4"/>
      <c r="C249" s="4"/>
      <c r="D249" s="4"/>
      <c r="E249" s="4"/>
      <c r="F249" s="4"/>
      <c r="G249" s="4"/>
      <c r="H249" s="4"/>
      <c r="I249" s="4">
        <v>2.96</v>
      </c>
      <c r="J249" s="4"/>
      <c r="K249" s="4">
        <v>0</v>
      </c>
      <c r="L249" s="4"/>
      <c r="M249" s="4">
        <v>0</v>
      </c>
      <c r="N249" s="12" t="s">
        <v>26</v>
      </c>
    </row>
    <row r="250" spans="1:14" ht="14.25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12"/>
    </row>
    <row r="251" spans="1:14" ht="14.25" x14ac:dyDescent="0.2">
      <c r="A251" s="4" t="s">
        <v>105</v>
      </c>
      <c r="B251" s="4"/>
      <c r="C251" s="4"/>
      <c r="D251" s="4"/>
      <c r="E251" s="4"/>
      <c r="F251" s="4"/>
      <c r="G251" s="4"/>
      <c r="H251" s="4"/>
      <c r="I251" s="4">
        <v>8341.5</v>
      </c>
      <c r="J251" s="4"/>
      <c r="K251" s="4"/>
      <c r="L251" s="4"/>
      <c r="M251" s="4"/>
      <c r="N251" s="12" t="s">
        <v>107</v>
      </c>
    </row>
    <row r="252" spans="1:14" ht="14.25" x14ac:dyDescent="0.2">
      <c r="A252" s="4"/>
      <c r="B252" s="4"/>
      <c r="C252" s="4"/>
      <c r="D252" s="4"/>
      <c r="E252" s="4"/>
      <c r="F252" s="4"/>
      <c r="G252" s="4"/>
      <c r="H252" s="4"/>
      <c r="J252" s="4"/>
      <c r="K252" s="4"/>
      <c r="L252" s="4"/>
      <c r="M252" s="4"/>
      <c r="N252" s="12"/>
    </row>
    <row r="253" spans="1:14" ht="14.25" x14ac:dyDescent="0.2">
      <c r="A253" s="4" t="s">
        <v>106</v>
      </c>
      <c r="B253" s="4"/>
      <c r="C253" s="4"/>
      <c r="D253" s="4"/>
      <c r="E253" s="4"/>
      <c r="F253" s="4"/>
      <c r="G253" s="4"/>
      <c r="H253" s="4"/>
      <c r="I253" s="4">
        <v>3</v>
      </c>
      <c r="J253" s="4"/>
      <c r="K253" s="4"/>
      <c r="L253" s="4"/>
      <c r="M253" s="4"/>
      <c r="N253" s="12" t="s">
        <v>108</v>
      </c>
    </row>
    <row r="254" spans="1:14" ht="14.2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12"/>
    </row>
    <row r="255" spans="1:14" ht="14.25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12"/>
    </row>
    <row r="256" spans="1:14" ht="14.25" x14ac:dyDescent="0.2">
      <c r="A256" s="9" t="s">
        <v>141</v>
      </c>
      <c r="B256" s="9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12"/>
    </row>
    <row r="257" spans="1:14" ht="14.25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12"/>
    </row>
    <row r="258" spans="1:14" ht="14.25" x14ac:dyDescent="0.2">
      <c r="A258" s="4" t="s">
        <v>0</v>
      </c>
      <c r="B258" s="4"/>
      <c r="C258" s="4"/>
      <c r="D258" s="4"/>
      <c r="E258" s="4"/>
      <c r="F258" s="4"/>
      <c r="G258" s="4"/>
      <c r="H258" s="4"/>
      <c r="I258" s="4" t="s">
        <v>118</v>
      </c>
      <c r="J258" s="4"/>
      <c r="K258" s="4"/>
      <c r="L258" s="4"/>
      <c r="M258" s="4"/>
      <c r="N258" s="12"/>
    </row>
    <row r="259" spans="1:14" ht="14.25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12"/>
    </row>
    <row r="260" spans="1:14" ht="14.25" x14ac:dyDescent="0.2">
      <c r="A260" s="4" t="s">
        <v>104</v>
      </c>
      <c r="B260" s="4"/>
      <c r="C260" s="4"/>
      <c r="D260" s="4"/>
      <c r="E260" s="4"/>
      <c r="F260" s="4"/>
      <c r="G260" s="4"/>
      <c r="H260" s="4"/>
      <c r="I260" s="4">
        <v>0.67</v>
      </c>
      <c r="J260" s="4"/>
      <c r="K260" s="28">
        <v>0.9</v>
      </c>
      <c r="L260" s="4"/>
      <c r="M260" s="47">
        <v>27</v>
      </c>
      <c r="N260" s="12" t="s">
        <v>26</v>
      </c>
    </row>
    <row r="261" spans="1:14" ht="14.25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12"/>
    </row>
    <row r="262" spans="1:14" ht="14.25" x14ac:dyDescent="0.2">
      <c r="A262" s="4" t="s">
        <v>105</v>
      </c>
      <c r="B262" s="4"/>
      <c r="C262" s="4"/>
      <c r="D262" s="4"/>
      <c r="E262" s="4"/>
      <c r="F262" s="4"/>
      <c r="G262" s="4"/>
      <c r="H262" s="4"/>
      <c r="I262" s="4">
        <v>3900</v>
      </c>
      <c r="J262" s="4"/>
      <c r="K262" s="4"/>
      <c r="L262" s="4"/>
      <c r="M262" s="4"/>
      <c r="N262" s="12" t="s">
        <v>107</v>
      </c>
    </row>
    <row r="263" spans="1:14" ht="14.25" x14ac:dyDescent="0.2">
      <c r="A263" s="4"/>
      <c r="B263" s="4"/>
      <c r="C263" s="4"/>
      <c r="D263" s="4"/>
      <c r="E263" s="4"/>
      <c r="F263" s="4"/>
      <c r="G263" s="4"/>
      <c r="H263" s="4"/>
      <c r="J263" s="4"/>
      <c r="K263" s="4"/>
      <c r="L263" s="4"/>
      <c r="M263" s="4"/>
      <c r="N263" s="12"/>
    </row>
    <row r="264" spans="1:14" ht="14.25" x14ac:dyDescent="0.2">
      <c r="A264" s="4" t="s">
        <v>106</v>
      </c>
      <c r="B264" s="4"/>
      <c r="C264" s="4"/>
      <c r="D264" s="4"/>
      <c r="E264" s="4"/>
      <c r="F264" s="4"/>
      <c r="G264" s="4"/>
      <c r="H264" s="4"/>
      <c r="I264" s="4">
        <v>10</v>
      </c>
      <c r="J264" s="4"/>
      <c r="K264" s="4"/>
      <c r="L264" s="4"/>
      <c r="M264" s="4"/>
      <c r="N264" s="12" t="s">
        <v>108</v>
      </c>
    </row>
    <row r="265" spans="1:14" ht="14.25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12"/>
    </row>
    <row r="266" spans="1:14" ht="14.25" x14ac:dyDescent="0.2">
      <c r="A266" s="9" t="s">
        <v>142</v>
      </c>
      <c r="B266" s="9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12"/>
    </row>
    <row r="267" spans="1:14" ht="14.25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12"/>
    </row>
    <row r="268" spans="1:14" ht="14.25" x14ac:dyDescent="0.2">
      <c r="A268" s="4" t="s">
        <v>0</v>
      </c>
      <c r="B268" s="4"/>
      <c r="C268" s="4"/>
      <c r="D268" s="4"/>
      <c r="E268" s="4"/>
      <c r="F268" s="4"/>
      <c r="G268" s="4"/>
      <c r="H268" s="4"/>
      <c r="I268" s="4" t="s">
        <v>130</v>
      </c>
      <c r="J268" s="4"/>
      <c r="K268" s="4"/>
      <c r="L268" s="4"/>
      <c r="M268" s="4"/>
      <c r="N268" s="12"/>
    </row>
    <row r="269" spans="1:14" ht="14.25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12"/>
    </row>
    <row r="270" spans="1:14" ht="14.25" x14ac:dyDescent="0.2">
      <c r="A270" s="4" t="s">
        <v>104</v>
      </c>
      <c r="B270" s="4"/>
      <c r="C270" s="4"/>
      <c r="D270" s="4"/>
      <c r="E270" s="4"/>
      <c r="F270" s="4"/>
      <c r="G270" s="4"/>
      <c r="H270" s="4"/>
      <c r="I270" s="4">
        <v>10.26</v>
      </c>
      <c r="J270" s="4"/>
      <c r="K270" s="4">
        <v>0</v>
      </c>
      <c r="L270" s="4"/>
      <c r="M270" s="4">
        <v>0</v>
      </c>
      <c r="N270" s="12" t="s">
        <v>26</v>
      </c>
    </row>
    <row r="271" spans="1:14" ht="14.25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12"/>
    </row>
    <row r="272" spans="1:14" ht="14.25" x14ac:dyDescent="0.2">
      <c r="A272" s="4" t="s">
        <v>105</v>
      </c>
      <c r="B272" s="4"/>
      <c r="C272" s="4"/>
      <c r="D272" s="4"/>
      <c r="E272" s="4"/>
      <c r="F272" s="4"/>
      <c r="G272" s="4"/>
      <c r="H272" s="4"/>
      <c r="I272" s="4">
        <v>9945</v>
      </c>
      <c r="J272" s="4"/>
      <c r="K272" s="4"/>
      <c r="L272" s="4"/>
      <c r="M272" s="4"/>
      <c r="N272" s="12" t="s">
        <v>107</v>
      </c>
    </row>
    <row r="273" spans="1:14" ht="14.25" x14ac:dyDescent="0.2">
      <c r="A273" s="4"/>
      <c r="B273" s="4"/>
      <c r="C273" s="4"/>
      <c r="D273" s="4"/>
      <c r="E273" s="4"/>
      <c r="F273" s="4"/>
      <c r="G273" s="4"/>
      <c r="H273" s="4"/>
      <c r="J273" s="4"/>
      <c r="K273" s="4"/>
      <c r="L273" s="4"/>
      <c r="M273" s="4"/>
      <c r="N273" s="12"/>
    </row>
    <row r="274" spans="1:14" ht="14.25" x14ac:dyDescent="0.2">
      <c r="A274" s="4" t="s">
        <v>121</v>
      </c>
      <c r="B274" s="4"/>
      <c r="C274" s="4"/>
      <c r="D274" s="4"/>
      <c r="E274" s="4"/>
      <c r="F274" s="4"/>
      <c r="G274" s="4"/>
      <c r="H274" s="4"/>
      <c r="I274" s="4" t="s">
        <v>131</v>
      </c>
      <c r="J274" s="4"/>
      <c r="K274" s="4"/>
      <c r="L274" s="4"/>
      <c r="M274" s="4"/>
      <c r="N274" s="12" t="s">
        <v>107</v>
      </c>
    </row>
    <row r="275" spans="1:14" ht="14.25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12"/>
    </row>
    <row r="276" spans="1:14" ht="14.25" x14ac:dyDescent="0.2">
      <c r="A276" s="9" t="s">
        <v>143</v>
      </c>
      <c r="B276" s="9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12"/>
    </row>
    <row r="277" spans="1:14" ht="14.25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12"/>
    </row>
    <row r="278" spans="1:14" ht="14.25" x14ac:dyDescent="0.2">
      <c r="A278" s="4" t="s">
        <v>0</v>
      </c>
      <c r="B278" s="4"/>
      <c r="C278" s="4"/>
      <c r="D278" s="4"/>
      <c r="E278" s="4"/>
      <c r="F278" s="4"/>
      <c r="G278" s="4"/>
      <c r="H278" s="4"/>
      <c r="I278" s="4" t="s">
        <v>130</v>
      </c>
      <c r="J278" s="4"/>
      <c r="K278" s="4"/>
      <c r="L278" s="4"/>
      <c r="M278" s="4"/>
      <c r="N278" s="12"/>
    </row>
    <row r="279" spans="1:14" ht="14.25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12"/>
    </row>
    <row r="280" spans="1:14" ht="14.25" x14ac:dyDescent="0.2">
      <c r="A280" s="4" t="s">
        <v>104</v>
      </c>
      <c r="B280" s="4"/>
      <c r="C280" s="4"/>
      <c r="D280" s="4"/>
      <c r="E280" s="4"/>
      <c r="F280" s="4"/>
      <c r="G280" s="4"/>
      <c r="H280" s="4"/>
      <c r="I280" s="4">
        <v>8.98</v>
      </c>
      <c r="J280" s="4"/>
      <c r="K280" s="4">
        <v>0</v>
      </c>
      <c r="L280" s="4"/>
      <c r="M280" s="4">
        <v>0</v>
      </c>
      <c r="N280" s="12" t="s">
        <v>26</v>
      </c>
    </row>
    <row r="281" spans="1:14" ht="14.25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12"/>
    </row>
    <row r="282" spans="1:14" ht="14.25" x14ac:dyDescent="0.2">
      <c r="A282" s="4" t="s">
        <v>105</v>
      </c>
      <c r="B282" s="4"/>
      <c r="C282" s="4"/>
      <c r="D282" s="4"/>
      <c r="E282" s="4"/>
      <c r="F282" s="4"/>
      <c r="G282" s="4"/>
      <c r="H282" s="4"/>
      <c r="I282" s="4">
        <v>9945</v>
      </c>
      <c r="J282" s="4"/>
      <c r="K282" s="4"/>
      <c r="L282" s="4"/>
      <c r="M282" s="4"/>
      <c r="N282" s="12" t="s">
        <v>107</v>
      </c>
    </row>
    <row r="283" spans="1:14" ht="14.25" x14ac:dyDescent="0.2">
      <c r="A283" s="4"/>
      <c r="B283" s="4"/>
      <c r="C283" s="4"/>
      <c r="D283" s="4"/>
      <c r="E283" s="4"/>
      <c r="F283" s="4"/>
      <c r="G283" s="4"/>
      <c r="H283" s="4"/>
      <c r="J283" s="4"/>
      <c r="K283" s="4"/>
      <c r="L283" s="4"/>
      <c r="M283" s="4"/>
      <c r="N283" s="12"/>
    </row>
    <row r="284" spans="1:14" ht="14.25" x14ac:dyDescent="0.2">
      <c r="A284" s="4" t="s">
        <v>121</v>
      </c>
      <c r="B284" s="4"/>
      <c r="C284" s="4"/>
      <c r="D284" s="4"/>
      <c r="E284" s="4"/>
      <c r="F284" s="4"/>
      <c r="G284" s="4"/>
      <c r="H284" s="4"/>
      <c r="I284" s="4" t="s">
        <v>131</v>
      </c>
      <c r="J284" s="4"/>
      <c r="K284" s="4"/>
      <c r="L284" s="4"/>
      <c r="N284" s="12" t="s">
        <v>107</v>
      </c>
    </row>
    <row r="285" spans="1:14" ht="14.25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12"/>
    </row>
    <row r="286" spans="1:14" ht="14.25" x14ac:dyDescent="0.2">
      <c r="A286" s="9" t="s">
        <v>144</v>
      </c>
      <c r="B286" s="9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12"/>
    </row>
    <row r="287" spans="1:14" ht="14.25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12"/>
    </row>
    <row r="288" spans="1:14" ht="14.25" x14ac:dyDescent="0.2">
      <c r="A288" s="4" t="s">
        <v>0</v>
      </c>
      <c r="B288" s="4"/>
      <c r="C288" s="4"/>
      <c r="D288" s="4"/>
      <c r="E288" s="4"/>
      <c r="F288" s="4"/>
      <c r="G288" s="4"/>
      <c r="H288" s="4"/>
      <c r="I288" s="4" t="s">
        <v>134</v>
      </c>
      <c r="J288" s="4"/>
      <c r="K288" s="4"/>
      <c r="L288" s="4"/>
      <c r="M288" s="4"/>
      <c r="N288" s="12"/>
    </row>
    <row r="289" spans="1:14" ht="14.25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12"/>
    </row>
    <row r="290" spans="1:14" ht="14.25" x14ac:dyDescent="0.2">
      <c r="A290" s="4" t="s">
        <v>104</v>
      </c>
      <c r="B290" s="4"/>
      <c r="C290" s="4"/>
      <c r="D290" s="4"/>
      <c r="E290" s="4"/>
      <c r="F290" s="4"/>
      <c r="G290" s="4"/>
      <c r="H290" s="4"/>
      <c r="I290" s="4">
        <v>9.3000000000000007</v>
      </c>
      <c r="J290" s="4"/>
      <c r="K290" s="4">
        <v>0</v>
      </c>
      <c r="L290" s="4"/>
      <c r="M290" s="4">
        <v>0</v>
      </c>
      <c r="N290" s="12" t="s">
        <v>26</v>
      </c>
    </row>
    <row r="291" spans="1:14" ht="14.25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12"/>
    </row>
    <row r="292" spans="1:14" ht="14.25" x14ac:dyDescent="0.2">
      <c r="A292" s="4" t="s">
        <v>105</v>
      </c>
      <c r="B292" s="4"/>
      <c r="C292" s="4"/>
      <c r="D292" s="4"/>
      <c r="E292" s="4"/>
      <c r="F292" s="4"/>
      <c r="G292" s="4"/>
      <c r="H292" s="4"/>
      <c r="I292" s="4">
        <v>6375</v>
      </c>
      <c r="J292" s="4"/>
      <c r="K292" s="4"/>
      <c r="L292" s="4"/>
      <c r="N292" s="12" t="s">
        <v>107</v>
      </c>
    </row>
    <row r="293" spans="1:14" ht="14.25" x14ac:dyDescent="0.2">
      <c r="A293" s="4"/>
      <c r="B293" s="4"/>
      <c r="C293" s="4"/>
      <c r="D293" s="4"/>
      <c r="E293" s="4"/>
      <c r="F293" s="4"/>
      <c r="G293" s="4"/>
      <c r="H293" s="4"/>
      <c r="J293" s="4"/>
      <c r="K293" s="4"/>
      <c r="L293" s="4"/>
      <c r="M293" s="4"/>
      <c r="N293" s="12"/>
    </row>
    <row r="294" spans="1:14" ht="14.25" x14ac:dyDescent="0.2">
      <c r="A294" s="4" t="s">
        <v>120</v>
      </c>
      <c r="I294" t="s">
        <v>123</v>
      </c>
      <c r="M294" s="4"/>
      <c r="N294" s="12" t="s">
        <v>115</v>
      </c>
    </row>
    <row r="295" spans="1:14" ht="14.25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12"/>
    </row>
    <row r="296" spans="1:14" ht="14.25" x14ac:dyDescent="0.2">
      <c r="A296" s="4" t="s">
        <v>121</v>
      </c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N296" s="12" t="s">
        <v>107</v>
      </c>
    </row>
    <row r="297" spans="1:14" ht="14.25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12"/>
    </row>
    <row r="298" spans="1:14" ht="14.25" x14ac:dyDescent="0.2">
      <c r="A298" s="9" t="s">
        <v>145</v>
      </c>
      <c r="B298" s="9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12"/>
    </row>
    <row r="299" spans="1:14" ht="14.25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12"/>
    </row>
    <row r="300" spans="1:14" ht="14.25" x14ac:dyDescent="0.2">
      <c r="A300" s="4" t="s">
        <v>0</v>
      </c>
      <c r="B300" s="4"/>
      <c r="C300" s="4"/>
      <c r="D300" s="4"/>
      <c r="E300" s="4"/>
      <c r="F300" s="4"/>
      <c r="G300" s="4"/>
      <c r="H300" s="4"/>
      <c r="I300" s="4" t="s">
        <v>134</v>
      </c>
      <c r="J300" s="4"/>
      <c r="K300" s="4"/>
      <c r="L300" s="4"/>
      <c r="M300" s="4"/>
      <c r="N300" s="12"/>
    </row>
    <row r="301" spans="1:14" ht="14.25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12"/>
    </row>
    <row r="302" spans="1:14" ht="14.25" x14ac:dyDescent="0.2">
      <c r="A302" s="4" t="s">
        <v>104</v>
      </c>
      <c r="B302" s="4"/>
      <c r="C302" s="4"/>
      <c r="D302" s="4"/>
      <c r="E302" s="4"/>
      <c r="F302" s="4"/>
      <c r="G302" s="4"/>
      <c r="H302" s="4"/>
      <c r="I302" s="4">
        <v>2.04</v>
      </c>
      <c r="J302" s="4"/>
      <c r="K302" s="4">
        <v>0</v>
      </c>
      <c r="L302" s="4"/>
      <c r="M302" s="4">
        <v>0</v>
      </c>
      <c r="N302" s="12" t="s">
        <v>26</v>
      </c>
    </row>
    <row r="303" spans="1:14" ht="14.25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12"/>
    </row>
    <row r="304" spans="1:14" ht="14.25" x14ac:dyDescent="0.2">
      <c r="A304" s="4" t="s">
        <v>105</v>
      </c>
      <c r="B304" s="4"/>
      <c r="C304" s="4"/>
      <c r="D304" s="4"/>
      <c r="E304" s="4"/>
      <c r="F304" s="4"/>
      <c r="G304" s="4"/>
      <c r="H304" s="4"/>
      <c r="I304" s="4">
        <v>6375</v>
      </c>
      <c r="J304" s="4"/>
      <c r="K304" s="4"/>
      <c r="L304" s="4"/>
      <c r="N304" s="12" t="s">
        <v>107</v>
      </c>
    </row>
    <row r="305" spans="1:14" ht="14.25" x14ac:dyDescent="0.2">
      <c r="A305" s="4"/>
      <c r="B305" s="4"/>
      <c r="C305" s="4"/>
      <c r="D305" s="4"/>
      <c r="E305" s="4"/>
      <c r="F305" s="4"/>
      <c r="G305" s="4"/>
      <c r="H305" s="4"/>
      <c r="J305" s="4"/>
      <c r="K305" s="4"/>
      <c r="L305" s="4"/>
      <c r="M305" s="4"/>
      <c r="N305" s="12"/>
    </row>
    <row r="306" spans="1:14" ht="14.25" x14ac:dyDescent="0.2">
      <c r="A306" s="4" t="s">
        <v>120</v>
      </c>
      <c r="I306" t="s">
        <v>123</v>
      </c>
      <c r="M306" s="4"/>
      <c r="N306" s="12" t="s">
        <v>115</v>
      </c>
    </row>
    <row r="307" spans="1:14" ht="14.25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12"/>
    </row>
    <row r="308" spans="1:14" ht="14.25" x14ac:dyDescent="0.2">
      <c r="A308" s="4" t="s">
        <v>121</v>
      </c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12" t="s">
        <v>107</v>
      </c>
    </row>
    <row r="309" spans="1:14" ht="14.25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12"/>
    </row>
    <row r="310" spans="1:14" ht="14.25" x14ac:dyDescent="0.2">
      <c r="A310" s="9" t="s">
        <v>146</v>
      </c>
      <c r="B310" s="9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12"/>
    </row>
    <row r="311" spans="1:14" ht="14.25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12"/>
    </row>
    <row r="312" spans="1:14" ht="14.25" x14ac:dyDescent="0.2">
      <c r="A312" s="4" t="s">
        <v>0</v>
      </c>
      <c r="B312" s="4"/>
      <c r="C312" s="4"/>
      <c r="D312" s="4"/>
      <c r="E312" s="4"/>
      <c r="F312" s="4"/>
      <c r="G312" s="4"/>
      <c r="H312" s="4"/>
      <c r="I312" s="4" t="s">
        <v>130</v>
      </c>
      <c r="J312" s="4"/>
      <c r="K312" s="4"/>
      <c r="L312" s="4"/>
      <c r="M312" s="4"/>
      <c r="N312" s="12"/>
    </row>
    <row r="313" spans="1:14" ht="14.25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12"/>
    </row>
    <row r="314" spans="1:14" ht="14.25" x14ac:dyDescent="0.2">
      <c r="A314" s="4" t="s">
        <v>104</v>
      </c>
      <c r="B314" s="4"/>
      <c r="C314" s="4"/>
      <c r="D314" s="4"/>
      <c r="E314" s="4"/>
      <c r="F314" s="4"/>
      <c r="G314" s="4"/>
      <c r="H314" s="4"/>
      <c r="I314" s="4">
        <v>8.58</v>
      </c>
      <c r="J314" s="4"/>
      <c r="K314" s="4">
        <v>0</v>
      </c>
      <c r="L314" s="4"/>
      <c r="M314" s="4">
        <v>0</v>
      </c>
      <c r="N314" s="12" t="s">
        <v>26</v>
      </c>
    </row>
    <row r="315" spans="1:14" ht="14.25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N315" s="12"/>
    </row>
    <row r="316" spans="1:14" ht="14.25" x14ac:dyDescent="0.2">
      <c r="A316" s="4" t="s">
        <v>105</v>
      </c>
      <c r="B316" s="4"/>
      <c r="C316" s="4"/>
      <c r="D316" s="4"/>
      <c r="E316" s="4"/>
      <c r="F316" s="4"/>
      <c r="G316" s="4"/>
      <c r="H316" s="4"/>
      <c r="I316" s="4">
        <v>9945</v>
      </c>
      <c r="J316" s="4"/>
      <c r="K316" s="4"/>
      <c r="L316" s="4"/>
      <c r="M316" s="4"/>
      <c r="N316" s="12" t="s">
        <v>107</v>
      </c>
    </row>
    <row r="317" spans="1:14" ht="14.25" x14ac:dyDescent="0.2">
      <c r="A317" s="4"/>
      <c r="B317" s="4"/>
      <c r="C317" s="4"/>
      <c r="D317" s="4"/>
      <c r="E317" s="4"/>
      <c r="F317" s="4"/>
      <c r="G317" s="4"/>
      <c r="H317" s="4"/>
      <c r="J317" s="4"/>
      <c r="K317" s="4"/>
      <c r="L317" s="4"/>
      <c r="M317" s="4"/>
      <c r="N317" s="12"/>
    </row>
    <row r="318" spans="1:14" ht="14.25" x14ac:dyDescent="0.2">
      <c r="A318" s="4" t="s">
        <v>121</v>
      </c>
      <c r="B318" s="4"/>
      <c r="C318" s="4"/>
      <c r="D318" s="4"/>
      <c r="E318" s="4"/>
      <c r="F318" s="4"/>
      <c r="G318" s="4"/>
      <c r="H318" s="4"/>
      <c r="I318" s="4" t="s">
        <v>131</v>
      </c>
      <c r="J318" s="4"/>
      <c r="K318" s="4"/>
      <c r="L318" s="4"/>
      <c r="M318" s="4"/>
      <c r="N318" s="12" t="s">
        <v>107</v>
      </c>
    </row>
    <row r="319" spans="1:14" ht="14.25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12"/>
    </row>
    <row r="320" spans="1:14" ht="14.25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12"/>
    </row>
    <row r="321" spans="1:14" ht="14.25" x14ac:dyDescent="0.2">
      <c r="A321" s="9" t="s">
        <v>147</v>
      </c>
      <c r="B321" s="9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12"/>
    </row>
    <row r="322" spans="1:14" ht="14.25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12"/>
    </row>
    <row r="323" spans="1:14" ht="14.25" x14ac:dyDescent="0.2">
      <c r="A323" s="4" t="s">
        <v>0</v>
      </c>
      <c r="B323" s="4"/>
      <c r="C323" s="4"/>
      <c r="D323" s="4"/>
      <c r="E323" s="4"/>
      <c r="F323" s="4"/>
      <c r="G323" s="4"/>
      <c r="H323" s="4"/>
      <c r="I323" s="4" t="s">
        <v>267</v>
      </c>
      <c r="J323" s="4"/>
      <c r="K323" s="4"/>
      <c r="L323" s="4"/>
      <c r="M323" s="4"/>
      <c r="N323" s="12"/>
    </row>
    <row r="324" spans="1:14" ht="14.25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12"/>
    </row>
    <row r="325" spans="1:14" ht="14.25" x14ac:dyDescent="0.2">
      <c r="A325" s="4" t="s">
        <v>104</v>
      </c>
      <c r="B325" s="4"/>
      <c r="C325" s="4"/>
      <c r="D325" s="4"/>
      <c r="E325" s="4"/>
      <c r="F325" s="4"/>
      <c r="G325" s="4"/>
      <c r="H325" s="4"/>
      <c r="I325" s="4">
        <v>1.0900000000000001</v>
      </c>
      <c r="J325" s="4"/>
      <c r="K325" s="28">
        <v>1.1000000000000001</v>
      </c>
      <c r="L325" s="4"/>
      <c r="M325" s="47">
        <v>17</v>
      </c>
      <c r="N325" s="12" t="s">
        <v>26</v>
      </c>
    </row>
    <row r="326" spans="1:14" ht="14.25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12"/>
    </row>
    <row r="327" spans="1:14" ht="14.25" x14ac:dyDescent="0.2">
      <c r="A327" s="4" t="s">
        <v>105</v>
      </c>
      <c r="B327" s="4"/>
      <c r="C327" s="4"/>
      <c r="D327" s="4"/>
      <c r="E327" s="4"/>
      <c r="F327" s="4"/>
      <c r="G327" s="4"/>
      <c r="H327" s="4"/>
      <c r="I327" s="4">
        <v>2340</v>
      </c>
      <c r="J327" s="4"/>
      <c r="K327" s="4"/>
      <c r="L327" s="4"/>
      <c r="M327" s="4"/>
      <c r="N327" s="12" t="s">
        <v>107</v>
      </c>
    </row>
    <row r="328" spans="1:14" ht="14.25" x14ac:dyDescent="0.2">
      <c r="A328" s="4"/>
      <c r="B328" s="4"/>
      <c r="C328" s="4"/>
      <c r="D328" s="4"/>
      <c r="E328" s="4"/>
      <c r="F328" s="4"/>
      <c r="G328" s="4"/>
      <c r="H328" s="4"/>
      <c r="J328" s="4"/>
      <c r="K328" s="4"/>
      <c r="L328" s="4"/>
      <c r="M328" s="4"/>
      <c r="N328" s="12"/>
    </row>
    <row r="329" spans="1:14" ht="14.25" x14ac:dyDescent="0.2">
      <c r="A329" s="4" t="s">
        <v>106</v>
      </c>
      <c r="B329" s="4"/>
      <c r="C329" s="4"/>
      <c r="D329" s="4"/>
      <c r="E329" s="4"/>
      <c r="F329" s="4"/>
      <c r="G329" s="4"/>
      <c r="H329" s="4"/>
      <c r="I329" s="4">
        <v>10</v>
      </c>
      <c r="J329" s="4"/>
      <c r="K329" s="4"/>
      <c r="L329" s="4"/>
      <c r="M329" s="4"/>
      <c r="N329" s="12" t="s">
        <v>108</v>
      </c>
    </row>
    <row r="330" spans="1:14" ht="14.25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12"/>
    </row>
    <row r="331" spans="1:14" ht="14.25" x14ac:dyDescent="0.2">
      <c r="A331" s="9" t="s">
        <v>148</v>
      </c>
      <c r="B331" s="9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12"/>
    </row>
    <row r="332" spans="1:14" ht="14.25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12"/>
    </row>
    <row r="333" spans="1:14" ht="14.25" x14ac:dyDescent="0.2">
      <c r="A333" s="4" t="s">
        <v>0</v>
      </c>
      <c r="B333" s="4"/>
      <c r="C333" s="4"/>
      <c r="D333" s="4"/>
      <c r="E333" s="4"/>
      <c r="F333" s="4"/>
      <c r="G333" s="4"/>
      <c r="H333" s="4"/>
      <c r="I333" s="4" t="s">
        <v>130</v>
      </c>
      <c r="J333" s="4"/>
      <c r="K333" s="4"/>
      <c r="L333" s="4"/>
      <c r="M333" s="4"/>
      <c r="N333" s="12"/>
    </row>
    <row r="334" spans="1:14" ht="14.25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12"/>
    </row>
    <row r="335" spans="1:14" ht="14.25" x14ac:dyDescent="0.2">
      <c r="A335" s="4" t="s">
        <v>104</v>
      </c>
      <c r="B335" s="4"/>
      <c r="C335" s="4"/>
      <c r="D335" s="4"/>
      <c r="E335" s="4"/>
      <c r="F335" s="4"/>
      <c r="G335" s="4"/>
      <c r="H335" s="4"/>
      <c r="I335" s="4">
        <v>9.23</v>
      </c>
      <c r="J335" s="4"/>
      <c r="K335" s="4">
        <v>0</v>
      </c>
      <c r="L335" s="4"/>
      <c r="M335" s="4">
        <v>0</v>
      </c>
      <c r="N335" s="12" t="s">
        <v>26</v>
      </c>
    </row>
    <row r="336" spans="1:14" ht="14.25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12"/>
    </row>
    <row r="337" spans="1:14" ht="14.25" x14ac:dyDescent="0.2">
      <c r="A337" s="4" t="s">
        <v>105</v>
      </c>
      <c r="B337" s="4"/>
      <c r="C337" s="4"/>
      <c r="D337" s="4"/>
      <c r="E337" s="4"/>
      <c r="F337" s="4"/>
      <c r="G337" s="4"/>
      <c r="H337" s="4"/>
      <c r="I337" s="4">
        <v>9945</v>
      </c>
      <c r="J337" s="4"/>
      <c r="K337" s="4"/>
      <c r="L337" s="4"/>
      <c r="M337" s="4"/>
      <c r="N337" s="12" t="s">
        <v>107</v>
      </c>
    </row>
    <row r="338" spans="1:14" ht="14.25" x14ac:dyDescent="0.2">
      <c r="A338" s="4"/>
      <c r="B338" s="4"/>
      <c r="C338" s="4"/>
      <c r="D338" s="4"/>
      <c r="E338" s="4"/>
      <c r="F338" s="4"/>
      <c r="G338" s="4"/>
      <c r="H338" s="4"/>
      <c r="J338" s="4"/>
      <c r="K338" s="4"/>
      <c r="L338" s="4"/>
      <c r="M338" s="4"/>
      <c r="N338" s="12"/>
    </row>
    <row r="339" spans="1:14" ht="14.25" x14ac:dyDescent="0.2">
      <c r="A339" s="4" t="s">
        <v>121</v>
      </c>
      <c r="B339" s="4"/>
      <c r="C339" s="4"/>
      <c r="D339" s="4"/>
      <c r="E339" s="4"/>
      <c r="F339" s="4"/>
      <c r="G339" s="4"/>
      <c r="H339" s="4"/>
      <c r="I339" s="4" t="s">
        <v>131</v>
      </c>
      <c r="J339" s="4"/>
      <c r="K339" s="4"/>
      <c r="L339" s="4"/>
      <c r="N339" s="12" t="s">
        <v>107</v>
      </c>
    </row>
    <row r="340" spans="1:14" ht="14.25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12"/>
    </row>
    <row r="341" spans="1:14" ht="14.25" x14ac:dyDescent="0.2">
      <c r="A341" s="9" t="s">
        <v>149</v>
      </c>
      <c r="B341" s="9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12"/>
    </row>
    <row r="342" spans="1:14" ht="14.25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12"/>
    </row>
    <row r="343" spans="1:14" ht="14.25" x14ac:dyDescent="0.2">
      <c r="A343" s="4" t="s">
        <v>0</v>
      </c>
      <c r="B343" s="4"/>
      <c r="C343" s="4"/>
      <c r="D343" s="4"/>
      <c r="E343" s="4"/>
      <c r="F343" s="4"/>
      <c r="G343" s="4"/>
      <c r="H343" s="4"/>
      <c r="I343" s="4" t="s">
        <v>122</v>
      </c>
      <c r="J343" s="4"/>
      <c r="K343" s="4"/>
      <c r="L343" s="4"/>
      <c r="M343" s="4"/>
      <c r="N343" s="12"/>
    </row>
    <row r="344" spans="1:14" ht="14.25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12"/>
    </row>
    <row r="345" spans="1:14" ht="14.25" x14ac:dyDescent="0.2">
      <c r="A345" s="4" t="s">
        <v>104</v>
      </c>
      <c r="B345" s="4"/>
      <c r="C345" s="4"/>
      <c r="D345" s="4"/>
      <c r="E345" s="4"/>
      <c r="F345" s="4"/>
      <c r="G345" s="4"/>
      <c r="H345" s="4"/>
      <c r="I345" s="4">
        <v>1.17</v>
      </c>
      <c r="J345" s="4"/>
      <c r="K345" s="4">
        <v>0</v>
      </c>
      <c r="L345" s="4"/>
      <c r="M345" s="4">
        <v>0</v>
      </c>
      <c r="N345" s="12" t="s">
        <v>26</v>
      </c>
    </row>
    <row r="346" spans="1:14" ht="14.25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12"/>
    </row>
    <row r="347" spans="1:14" ht="14.25" x14ac:dyDescent="0.2">
      <c r="A347" s="4" t="s">
        <v>105</v>
      </c>
      <c r="B347" s="4"/>
      <c r="C347" s="4"/>
      <c r="D347" s="4"/>
      <c r="E347" s="4"/>
      <c r="F347" s="4"/>
      <c r="G347" s="4"/>
      <c r="H347" s="4"/>
      <c r="I347" s="4">
        <v>4250</v>
      </c>
      <c r="J347" s="4"/>
      <c r="K347" s="4"/>
      <c r="L347" s="4"/>
      <c r="M347" s="4"/>
      <c r="N347" s="12" t="s">
        <v>107</v>
      </c>
    </row>
    <row r="348" spans="1:14" ht="14.25" x14ac:dyDescent="0.2">
      <c r="A348" s="4"/>
      <c r="B348" s="4"/>
      <c r="C348" s="4"/>
      <c r="D348" s="4"/>
      <c r="E348" s="4"/>
      <c r="F348" s="4"/>
      <c r="G348" s="4"/>
      <c r="H348" s="4"/>
      <c r="J348" s="4"/>
      <c r="K348" s="4"/>
      <c r="L348" s="4"/>
      <c r="M348" s="4"/>
      <c r="N348" s="12"/>
    </row>
    <row r="349" spans="1:14" ht="14.25" x14ac:dyDescent="0.2">
      <c r="A349" s="4" t="s">
        <v>120</v>
      </c>
      <c r="I349" t="s">
        <v>123</v>
      </c>
      <c r="M349" s="4"/>
      <c r="N349" s="12" t="s">
        <v>115</v>
      </c>
    </row>
    <row r="350" spans="1:14" ht="14.2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N350" s="12"/>
    </row>
    <row r="351" spans="1:14" ht="14.25" x14ac:dyDescent="0.2">
      <c r="A351" s="4" t="s">
        <v>121</v>
      </c>
      <c r="B351" s="4"/>
      <c r="C351" s="4"/>
      <c r="D351" s="4"/>
      <c r="E351" s="4"/>
      <c r="F351" s="4"/>
      <c r="G351" s="4"/>
      <c r="H351" s="4"/>
      <c r="I351" s="4" t="s">
        <v>124</v>
      </c>
      <c r="J351" s="4"/>
      <c r="K351" s="4"/>
      <c r="L351" s="4"/>
      <c r="M351" s="4"/>
      <c r="N351" s="11"/>
    </row>
    <row r="352" spans="1:14" ht="14.2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12"/>
    </row>
    <row r="353" spans="1:14" ht="14.25" x14ac:dyDescent="0.2">
      <c r="A353" s="4" t="s">
        <v>105</v>
      </c>
      <c r="B353" s="4"/>
      <c r="C353" s="4"/>
      <c r="D353" s="4"/>
      <c r="E353" s="4"/>
      <c r="F353" s="4"/>
      <c r="G353" s="4"/>
      <c r="H353" s="4"/>
      <c r="I353" s="4">
        <v>1235</v>
      </c>
      <c r="J353" s="4"/>
      <c r="K353" s="4"/>
      <c r="L353" s="4"/>
      <c r="M353" s="4"/>
      <c r="N353" s="12" t="s">
        <v>107</v>
      </c>
    </row>
    <row r="354" spans="1:14" ht="14.25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N354" s="12"/>
    </row>
    <row r="355" spans="1:14" ht="14.2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12"/>
    </row>
    <row r="356" spans="1:14" ht="14.25" x14ac:dyDescent="0.2">
      <c r="A356" s="9" t="s">
        <v>150</v>
      </c>
      <c r="B356" s="9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12"/>
    </row>
    <row r="357" spans="1:14" ht="14.25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12"/>
    </row>
    <row r="358" spans="1:14" ht="14.25" x14ac:dyDescent="0.2">
      <c r="A358" s="4" t="s">
        <v>0</v>
      </c>
      <c r="B358" s="4"/>
      <c r="C358" s="4"/>
      <c r="D358" s="4"/>
      <c r="E358" s="4"/>
      <c r="F358" s="4"/>
      <c r="G358" s="4"/>
      <c r="H358" s="4"/>
      <c r="I358" s="4" t="s">
        <v>134</v>
      </c>
      <c r="J358" s="4"/>
      <c r="K358" s="4"/>
      <c r="L358" s="4"/>
      <c r="M358" s="4"/>
      <c r="N358" s="12"/>
    </row>
    <row r="359" spans="1:14" ht="14.2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12"/>
    </row>
    <row r="360" spans="1:14" ht="14.25" x14ac:dyDescent="0.2">
      <c r="A360" s="4" t="s">
        <v>104</v>
      </c>
      <c r="B360" s="4"/>
      <c r="C360" s="4"/>
      <c r="D360" s="4"/>
      <c r="E360" s="4"/>
      <c r="F360" s="4"/>
      <c r="G360" s="4"/>
      <c r="H360" s="4"/>
      <c r="I360" s="4">
        <v>0.36</v>
      </c>
      <c r="J360" s="4"/>
      <c r="K360" s="4">
        <v>0</v>
      </c>
      <c r="L360" s="4"/>
      <c r="M360" s="4">
        <v>0</v>
      </c>
      <c r="N360" s="12" t="s">
        <v>26</v>
      </c>
    </row>
    <row r="361" spans="1:14" ht="14.2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12"/>
    </row>
    <row r="362" spans="1:14" ht="14.25" x14ac:dyDescent="0.2">
      <c r="A362" s="4" t="s">
        <v>105</v>
      </c>
      <c r="B362" s="4"/>
      <c r="C362" s="4"/>
      <c r="D362" s="4"/>
      <c r="E362" s="4"/>
      <c r="F362" s="4"/>
      <c r="G362" s="4"/>
      <c r="H362" s="4"/>
      <c r="I362" s="4">
        <v>6375</v>
      </c>
      <c r="J362" s="4"/>
      <c r="K362" s="4"/>
      <c r="L362" s="4"/>
      <c r="N362" s="12" t="s">
        <v>107</v>
      </c>
    </row>
    <row r="363" spans="1:14" ht="14.25" x14ac:dyDescent="0.2">
      <c r="A363" s="4"/>
      <c r="B363" s="4"/>
      <c r="C363" s="4"/>
      <c r="D363" s="4"/>
      <c r="E363" s="4"/>
      <c r="F363" s="4"/>
      <c r="G363" s="4"/>
      <c r="H363" s="4"/>
      <c r="J363" s="4"/>
      <c r="K363" s="4"/>
      <c r="L363" s="4"/>
      <c r="M363" s="4"/>
      <c r="N363" s="12"/>
    </row>
    <row r="364" spans="1:14" ht="14.25" x14ac:dyDescent="0.2">
      <c r="A364" s="4" t="s">
        <v>120</v>
      </c>
      <c r="I364" t="s">
        <v>123</v>
      </c>
      <c r="M364" s="4"/>
      <c r="N364" s="12" t="s">
        <v>115</v>
      </c>
    </row>
    <row r="365" spans="1:14" ht="14.2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12"/>
    </row>
    <row r="366" spans="1:14" ht="14.25" x14ac:dyDescent="0.2">
      <c r="A366" s="4" t="s">
        <v>121</v>
      </c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N366" s="12" t="s">
        <v>107</v>
      </c>
    </row>
    <row r="367" spans="1:14" ht="14.2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12"/>
    </row>
    <row r="368" spans="1:14" ht="14.25" x14ac:dyDescent="0.2">
      <c r="A368" s="9" t="s">
        <v>151</v>
      </c>
      <c r="B368" s="9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12"/>
    </row>
    <row r="369" spans="1:14" ht="14.25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12"/>
    </row>
    <row r="370" spans="1:14" ht="14.25" x14ac:dyDescent="0.2">
      <c r="A370" s="4" t="s">
        <v>0</v>
      </c>
      <c r="B370" s="4"/>
      <c r="C370" s="4"/>
      <c r="D370" s="4"/>
      <c r="E370" s="4"/>
      <c r="F370" s="4"/>
      <c r="G370" s="4"/>
      <c r="H370" s="4"/>
      <c r="I370" s="4" t="s">
        <v>134</v>
      </c>
      <c r="J370" s="4"/>
      <c r="K370" s="4"/>
      <c r="L370" s="4"/>
      <c r="M370" s="4"/>
      <c r="N370" s="12"/>
    </row>
    <row r="371" spans="1:14" ht="14.2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12"/>
    </row>
    <row r="372" spans="1:14" ht="14.25" x14ac:dyDescent="0.2">
      <c r="A372" s="4" t="s">
        <v>104</v>
      </c>
      <c r="B372" s="4"/>
      <c r="C372" s="4"/>
      <c r="D372" s="4"/>
      <c r="E372" s="4"/>
      <c r="F372" s="4"/>
      <c r="G372" s="4"/>
      <c r="H372" s="4"/>
      <c r="I372" s="4">
        <v>2.0299999999999998</v>
      </c>
      <c r="J372" s="4"/>
      <c r="K372" s="4">
        <v>0</v>
      </c>
      <c r="L372" s="4"/>
      <c r="M372" s="4">
        <v>0</v>
      </c>
      <c r="N372" s="12" t="s">
        <v>26</v>
      </c>
    </row>
    <row r="373" spans="1:14" ht="14.25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12"/>
    </row>
    <row r="374" spans="1:14" ht="14.25" x14ac:dyDescent="0.2">
      <c r="A374" s="4" t="s">
        <v>105</v>
      </c>
      <c r="B374" s="4"/>
      <c r="C374" s="4"/>
      <c r="D374" s="4"/>
      <c r="E374" s="4"/>
      <c r="F374" s="4"/>
      <c r="G374" s="4"/>
      <c r="H374" s="4"/>
      <c r="I374" s="4">
        <v>6375</v>
      </c>
      <c r="J374" s="4"/>
      <c r="K374" s="4"/>
      <c r="L374" s="4"/>
      <c r="M374" s="4"/>
      <c r="N374" s="12" t="s">
        <v>107</v>
      </c>
    </row>
    <row r="375" spans="1:14" ht="14.25" x14ac:dyDescent="0.2">
      <c r="A375" s="4"/>
      <c r="B375" s="4"/>
      <c r="C375" s="4"/>
      <c r="D375" s="4"/>
      <c r="E375" s="4"/>
      <c r="F375" s="4"/>
      <c r="G375" s="4"/>
      <c r="H375" s="4"/>
      <c r="J375" s="4"/>
      <c r="K375" s="4"/>
      <c r="L375" s="4"/>
      <c r="N375" s="12"/>
    </row>
    <row r="376" spans="1:14" ht="14.25" x14ac:dyDescent="0.2">
      <c r="A376" s="4" t="s">
        <v>120</v>
      </c>
      <c r="I376" t="s">
        <v>123</v>
      </c>
      <c r="M376" s="4"/>
      <c r="N376" s="12" t="s">
        <v>115</v>
      </c>
    </row>
    <row r="377" spans="1:14" ht="14.25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12"/>
    </row>
    <row r="378" spans="1:14" ht="14.25" x14ac:dyDescent="0.2">
      <c r="A378" s="4" t="s">
        <v>121</v>
      </c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12" t="s">
        <v>107</v>
      </c>
    </row>
    <row r="379" spans="1:14" ht="14.25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12"/>
    </row>
    <row r="380" spans="1:14" ht="14.25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12"/>
    </row>
    <row r="381" spans="1:14" ht="14.25" x14ac:dyDescent="0.2">
      <c r="A381" s="9" t="s">
        <v>152</v>
      </c>
      <c r="B381" s="9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12"/>
    </row>
    <row r="382" spans="1:14" ht="14.25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12"/>
    </row>
    <row r="383" spans="1:14" ht="14.25" x14ac:dyDescent="0.2">
      <c r="A383" s="4" t="s">
        <v>0</v>
      </c>
      <c r="B383" s="4"/>
      <c r="C383" s="4"/>
      <c r="D383" s="4"/>
      <c r="E383" s="4"/>
      <c r="F383" s="4"/>
      <c r="G383" s="4"/>
      <c r="H383" s="4"/>
      <c r="I383" s="4" t="s">
        <v>130</v>
      </c>
      <c r="J383" s="4"/>
      <c r="K383" s="4"/>
      <c r="L383" s="4"/>
      <c r="M383" s="4"/>
      <c r="N383" s="12"/>
    </row>
    <row r="384" spans="1:14" ht="14.25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12"/>
    </row>
    <row r="385" spans="1:14" ht="14.25" x14ac:dyDescent="0.2">
      <c r="A385" s="4" t="s">
        <v>104</v>
      </c>
      <c r="B385" s="4"/>
      <c r="C385" s="4"/>
      <c r="D385" s="4"/>
      <c r="E385" s="4"/>
      <c r="F385" s="4"/>
      <c r="G385" s="4"/>
      <c r="H385" s="4"/>
      <c r="I385" s="4">
        <v>11.85</v>
      </c>
      <c r="J385" s="4"/>
      <c r="K385" s="4">
        <v>0</v>
      </c>
      <c r="L385" s="4"/>
      <c r="M385" s="4">
        <v>0</v>
      </c>
      <c r="N385" s="12" t="s">
        <v>26</v>
      </c>
    </row>
    <row r="386" spans="1:14" ht="14.25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12"/>
    </row>
    <row r="387" spans="1:14" ht="14.25" x14ac:dyDescent="0.2">
      <c r="A387" s="4" t="s">
        <v>105</v>
      </c>
      <c r="B387" s="4"/>
      <c r="C387" s="4"/>
      <c r="D387" s="4"/>
      <c r="E387" s="4"/>
      <c r="F387" s="4"/>
      <c r="G387" s="4"/>
      <c r="H387" s="4"/>
      <c r="I387" s="4">
        <v>9945</v>
      </c>
      <c r="J387" s="4"/>
      <c r="K387" s="4"/>
      <c r="L387" s="4"/>
      <c r="M387" s="4"/>
      <c r="N387" s="12" t="s">
        <v>107</v>
      </c>
    </row>
    <row r="388" spans="1:14" ht="14.25" x14ac:dyDescent="0.2">
      <c r="A388" s="4"/>
      <c r="B388" s="4"/>
      <c r="C388" s="4"/>
      <c r="D388" s="4"/>
      <c r="E388" s="4"/>
      <c r="F388" s="4"/>
      <c r="G388" s="4"/>
      <c r="H388" s="4"/>
      <c r="J388" s="4"/>
      <c r="K388" s="4"/>
      <c r="L388" s="4"/>
      <c r="M388" s="4"/>
      <c r="N388" s="12"/>
    </row>
    <row r="389" spans="1:14" ht="14.25" x14ac:dyDescent="0.2">
      <c r="A389" s="4" t="s">
        <v>121</v>
      </c>
      <c r="B389" s="4"/>
      <c r="C389" s="4"/>
      <c r="D389" s="4"/>
      <c r="E389" s="4"/>
      <c r="F389" s="4"/>
      <c r="G389" s="4"/>
      <c r="H389" s="4"/>
      <c r="I389" s="4" t="s">
        <v>131</v>
      </c>
      <c r="J389" s="4"/>
      <c r="K389" s="4"/>
      <c r="L389" s="4"/>
      <c r="M389" s="4"/>
      <c r="N389" s="12" t="s">
        <v>107</v>
      </c>
    </row>
    <row r="390" spans="1:14" ht="14.25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12"/>
    </row>
    <row r="391" spans="1:14" ht="14.25" x14ac:dyDescent="0.2">
      <c r="A391" s="9" t="s">
        <v>153</v>
      </c>
      <c r="B391" s="9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12"/>
    </row>
    <row r="392" spans="1:14" ht="14.25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12"/>
    </row>
    <row r="393" spans="1:14" ht="14.25" x14ac:dyDescent="0.2">
      <c r="A393" s="4" t="s">
        <v>0</v>
      </c>
      <c r="B393" s="4"/>
      <c r="C393" s="4"/>
      <c r="D393" s="4"/>
      <c r="E393" s="4"/>
      <c r="F393" s="4"/>
      <c r="G393" s="4"/>
      <c r="H393" s="4"/>
      <c r="I393" s="4" t="s">
        <v>130</v>
      </c>
      <c r="J393" s="4"/>
      <c r="K393" s="4"/>
      <c r="L393" s="4"/>
      <c r="M393" s="4"/>
      <c r="N393" s="12"/>
    </row>
    <row r="394" spans="1:14" ht="14.25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12"/>
    </row>
    <row r="395" spans="1:14" ht="14.25" x14ac:dyDescent="0.2">
      <c r="A395" s="4" t="s">
        <v>104</v>
      </c>
      <c r="B395" s="4"/>
      <c r="C395" s="4"/>
      <c r="D395" s="4"/>
      <c r="E395" s="4"/>
      <c r="F395" s="4"/>
      <c r="G395" s="4"/>
      <c r="H395" s="4"/>
      <c r="I395" s="4">
        <v>11.61</v>
      </c>
      <c r="J395" s="4"/>
      <c r="K395" s="4">
        <v>0</v>
      </c>
      <c r="L395" s="4"/>
      <c r="M395" s="4">
        <v>0</v>
      </c>
      <c r="N395" s="12" t="s">
        <v>26</v>
      </c>
    </row>
    <row r="396" spans="1:14" ht="14.25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N396" s="12"/>
    </row>
    <row r="397" spans="1:14" ht="14.25" x14ac:dyDescent="0.2">
      <c r="A397" s="4" t="s">
        <v>105</v>
      </c>
      <c r="B397" s="4"/>
      <c r="C397" s="4"/>
      <c r="D397" s="4"/>
      <c r="E397" s="4"/>
      <c r="F397" s="4"/>
      <c r="G397" s="4"/>
      <c r="H397" s="4"/>
      <c r="I397" s="4">
        <v>9945</v>
      </c>
      <c r="J397" s="4"/>
      <c r="K397" s="4"/>
      <c r="L397" s="4"/>
      <c r="M397" s="4"/>
      <c r="N397" s="12" t="s">
        <v>107</v>
      </c>
    </row>
    <row r="398" spans="1:14" ht="14.25" x14ac:dyDescent="0.2">
      <c r="A398" s="4"/>
      <c r="B398" s="4"/>
      <c r="C398" s="4"/>
      <c r="D398" s="4"/>
      <c r="E398" s="4"/>
      <c r="F398" s="4"/>
      <c r="G398" s="4"/>
      <c r="H398" s="4"/>
      <c r="J398" s="4"/>
      <c r="K398" s="4"/>
      <c r="L398" s="4"/>
      <c r="M398" s="4"/>
      <c r="N398" s="12"/>
    </row>
    <row r="399" spans="1:14" ht="14.25" x14ac:dyDescent="0.2">
      <c r="A399" s="4" t="s">
        <v>121</v>
      </c>
      <c r="B399" s="4"/>
      <c r="C399" s="4"/>
      <c r="D399" s="4"/>
      <c r="E399" s="4"/>
      <c r="F399" s="4"/>
      <c r="G399" s="4"/>
      <c r="H399" s="4"/>
      <c r="I399" s="4" t="s">
        <v>131</v>
      </c>
      <c r="J399" s="4"/>
      <c r="K399" s="4"/>
      <c r="L399" s="4"/>
      <c r="M399" s="4"/>
      <c r="N399" s="12" t="s">
        <v>107</v>
      </c>
    </row>
    <row r="400" spans="1:14" ht="14.25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12"/>
    </row>
    <row r="401" spans="1:14" ht="14.25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12"/>
    </row>
    <row r="402" spans="1:14" ht="14.25" x14ac:dyDescent="0.2">
      <c r="A402" s="9" t="s">
        <v>154</v>
      </c>
      <c r="B402" s="9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12"/>
    </row>
    <row r="403" spans="1:14" ht="14.25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12"/>
    </row>
    <row r="404" spans="1:14" ht="14.25" x14ac:dyDescent="0.2">
      <c r="A404" s="4" t="s">
        <v>0</v>
      </c>
      <c r="B404" s="4"/>
      <c r="C404" s="4"/>
      <c r="D404" s="4"/>
      <c r="E404" s="4"/>
      <c r="F404" s="4"/>
      <c r="G404" s="4"/>
      <c r="H404" s="4"/>
      <c r="I404" s="4" t="s">
        <v>130</v>
      </c>
      <c r="J404" s="4"/>
      <c r="K404" s="4"/>
      <c r="L404" s="4"/>
      <c r="M404" s="4"/>
      <c r="N404" s="12"/>
    </row>
    <row r="405" spans="1:14" ht="14.25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12"/>
    </row>
    <row r="406" spans="1:14" ht="14.25" x14ac:dyDescent="0.2">
      <c r="A406" s="4" t="s">
        <v>104</v>
      </c>
      <c r="B406" s="4"/>
      <c r="C406" s="4"/>
      <c r="D406" s="4"/>
      <c r="E406" s="4"/>
      <c r="F406" s="4"/>
      <c r="G406" s="4"/>
      <c r="H406" s="4"/>
      <c r="I406" s="4">
        <v>5.26</v>
      </c>
      <c r="J406" s="4"/>
      <c r="K406" s="4">
        <v>0</v>
      </c>
      <c r="L406" s="4"/>
      <c r="M406" s="4">
        <v>0</v>
      </c>
      <c r="N406" s="12" t="s">
        <v>26</v>
      </c>
    </row>
    <row r="407" spans="1:14" ht="14.25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12"/>
    </row>
    <row r="408" spans="1:14" ht="14.25" x14ac:dyDescent="0.2">
      <c r="A408" s="4" t="s">
        <v>105</v>
      </c>
      <c r="B408" s="4"/>
      <c r="C408" s="4"/>
      <c r="D408" s="4"/>
      <c r="E408" s="4"/>
      <c r="F408" s="4"/>
      <c r="G408" s="4"/>
      <c r="H408" s="4"/>
      <c r="I408" s="4">
        <v>9945</v>
      </c>
      <c r="J408" s="4"/>
      <c r="K408" s="4"/>
      <c r="L408" s="4"/>
      <c r="M408" s="4"/>
      <c r="N408" s="12" t="s">
        <v>107</v>
      </c>
    </row>
    <row r="409" spans="1:14" ht="14.25" x14ac:dyDescent="0.2">
      <c r="A409" s="4"/>
      <c r="B409" s="4"/>
      <c r="C409" s="4"/>
      <c r="D409" s="4"/>
      <c r="E409" s="4"/>
      <c r="F409" s="4"/>
      <c r="G409" s="4"/>
      <c r="H409" s="4"/>
      <c r="J409" s="4"/>
      <c r="K409" s="4"/>
      <c r="L409" s="4"/>
      <c r="M409" s="4"/>
      <c r="N409" s="12"/>
    </row>
    <row r="410" spans="1:14" ht="14.25" x14ac:dyDescent="0.2">
      <c r="A410" s="4" t="s">
        <v>121</v>
      </c>
      <c r="B410" s="4"/>
      <c r="C410" s="4"/>
      <c r="D410" s="4"/>
      <c r="E410" s="4"/>
      <c r="F410" s="4"/>
      <c r="G410" s="4"/>
      <c r="H410" s="4"/>
      <c r="I410" s="4" t="s">
        <v>131</v>
      </c>
      <c r="J410" s="4"/>
      <c r="K410" s="4"/>
      <c r="L410" s="4"/>
      <c r="M410" s="4"/>
      <c r="N410" s="12" t="s">
        <v>107</v>
      </c>
    </row>
    <row r="411" spans="1:14" ht="14.25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12"/>
    </row>
    <row r="412" spans="1:14" ht="14.25" x14ac:dyDescent="0.2">
      <c r="A412" s="9" t="s">
        <v>155</v>
      </c>
      <c r="B412" s="9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12"/>
    </row>
    <row r="413" spans="1:14" ht="14.25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12"/>
    </row>
    <row r="414" spans="1:14" ht="14.25" x14ac:dyDescent="0.2">
      <c r="A414" s="4" t="s">
        <v>0</v>
      </c>
      <c r="B414" s="4"/>
      <c r="C414" s="4"/>
      <c r="D414" s="4"/>
      <c r="E414" s="4"/>
      <c r="F414" s="4"/>
      <c r="G414" s="4"/>
      <c r="H414" s="4"/>
      <c r="I414" s="4" t="s">
        <v>130</v>
      </c>
      <c r="J414" s="4"/>
      <c r="K414" s="4"/>
      <c r="L414" s="4"/>
      <c r="M414" s="4"/>
      <c r="N414" s="12"/>
    </row>
    <row r="415" spans="1:14" ht="14.25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12"/>
    </row>
    <row r="416" spans="1:14" ht="14.25" x14ac:dyDescent="0.2">
      <c r="A416" s="4" t="s">
        <v>104</v>
      </c>
      <c r="B416" s="4"/>
      <c r="C416" s="4"/>
      <c r="D416" s="4"/>
      <c r="E416" s="4"/>
      <c r="F416" s="4"/>
      <c r="G416" s="4"/>
      <c r="H416" s="4"/>
      <c r="I416" s="4">
        <v>1.66</v>
      </c>
      <c r="J416" s="4"/>
      <c r="K416" s="4">
        <v>0</v>
      </c>
      <c r="L416" s="4"/>
      <c r="M416" s="4">
        <v>0</v>
      </c>
      <c r="N416" s="12" t="s">
        <v>26</v>
      </c>
    </row>
    <row r="417" spans="1:14" ht="14.25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12"/>
    </row>
    <row r="418" spans="1:14" ht="14.25" x14ac:dyDescent="0.2">
      <c r="A418" s="4" t="s">
        <v>105</v>
      </c>
      <c r="B418" s="4"/>
      <c r="C418" s="4"/>
      <c r="D418" s="4"/>
      <c r="E418" s="4"/>
      <c r="F418" s="4"/>
      <c r="G418" s="4"/>
      <c r="H418" s="4"/>
      <c r="I418" s="4">
        <v>9945</v>
      </c>
      <c r="J418" s="4"/>
      <c r="K418" s="4"/>
      <c r="L418" s="4"/>
      <c r="M418" s="4"/>
      <c r="N418" s="12" t="s">
        <v>107</v>
      </c>
    </row>
    <row r="419" spans="1:14" ht="14.25" x14ac:dyDescent="0.2">
      <c r="A419" s="4"/>
      <c r="B419" s="4"/>
      <c r="C419" s="4"/>
      <c r="D419" s="4"/>
      <c r="E419" s="4"/>
      <c r="F419" s="4"/>
      <c r="G419" s="4"/>
      <c r="H419" s="4"/>
      <c r="J419" s="4"/>
      <c r="K419" s="4"/>
      <c r="L419" s="4"/>
      <c r="M419" s="4"/>
      <c r="N419" s="12"/>
    </row>
    <row r="420" spans="1:14" ht="14.25" x14ac:dyDescent="0.2">
      <c r="A420" s="4" t="s">
        <v>121</v>
      </c>
      <c r="B420" s="4"/>
      <c r="C420" s="4"/>
      <c r="D420" s="4"/>
      <c r="E420" s="4"/>
      <c r="F420" s="4"/>
      <c r="G420" s="4"/>
      <c r="H420" s="4"/>
      <c r="I420" s="4" t="s">
        <v>131</v>
      </c>
      <c r="J420" s="4"/>
      <c r="K420" s="4"/>
      <c r="L420" s="4"/>
      <c r="N420" s="12" t="s">
        <v>107</v>
      </c>
    </row>
    <row r="421" spans="1:14" ht="14.25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12"/>
    </row>
    <row r="422" spans="1:14" ht="14.25" x14ac:dyDescent="0.2">
      <c r="A422" s="9" t="s">
        <v>156</v>
      </c>
      <c r="B422" s="9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12"/>
    </row>
    <row r="423" spans="1:14" ht="14.25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12"/>
    </row>
    <row r="424" spans="1:14" ht="14.25" x14ac:dyDescent="0.2">
      <c r="A424" s="4" t="s">
        <v>0</v>
      </c>
      <c r="B424" s="4"/>
      <c r="C424" s="4"/>
      <c r="D424" s="4"/>
      <c r="E424" s="4"/>
      <c r="F424" s="4"/>
      <c r="G424" s="4"/>
      <c r="H424" s="4"/>
      <c r="I424" s="4" t="s">
        <v>134</v>
      </c>
      <c r="J424" s="4"/>
      <c r="K424" s="4"/>
      <c r="L424" s="4"/>
      <c r="M424" s="4"/>
      <c r="N424" s="12"/>
    </row>
    <row r="425" spans="1:14" ht="14.25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12"/>
    </row>
    <row r="426" spans="1:14" ht="14.25" x14ac:dyDescent="0.2">
      <c r="A426" s="4" t="s">
        <v>104</v>
      </c>
      <c r="B426" s="4"/>
      <c r="C426" s="4"/>
      <c r="D426" s="4"/>
      <c r="E426" s="4"/>
      <c r="F426" s="4"/>
      <c r="G426" s="4"/>
      <c r="H426" s="4"/>
      <c r="I426" s="4">
        <v>33.85</v>
      </c>
      <c r="J426" s="4"/>
      <c r="K426" s="4">
        <v>0</v>
      </c>
      <c r="L426" s="4"/>
      <c r="M426" s="4">
        <v>0</v>
      </c>
      <c r="N426" s="12" t="s">
        <v>26</v>
      </c>
    </row>
    <row r="427" spans="1:14" ht="14.25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12"/>
    </row>
    <row r="428" spans="1:14" ht="14.25" x14ac:dyDescent="0.2">
      <c r="A428" s="4" t="s">
        <v>105</v>
      </c>
      <c r="B428" s="4"/>
      <c r="C428" s="4"/>
      <c r="D428" s="4"/>
      <c r="E428" s="4"/>
      <c r="F428" s="4"/>
      <c r="G428" s="4"/>
      <c r="H428" s="4"/>
      <c r="I428" s="4">
        <v>6375</v>
      </c>
      <c r="J428" s="4"/>
      <c r="K428" s="4"/>
      <c r="L428" s="4"/>
      <c r="N428" s="12" t="s">
        <v>107</v>
      </c>
    </row>
    <row r="429" spans="1:14" ht="14.25" x14ac:dyDescent="0.2">
      <c r="A429" s="4"/>
      <c r="B429" s="4"/>
      <c r="C429" s="4"/>
      <c r="D429" s="4"/>
      <c r="E429" s="4"/>
      <c r="F429" s="4"/>
      <c r="G429" s="4"/>
      <c r="H429" s="4"/>
      <c r="J429" s="4"/>
      <c r="K429" s="4"/>
      <c r="L429" s="4"/>
      <c r="M429" s="4"/>
      <c r="N429" s="12"/>
    </row>
    <row r="430" spans="1:14" ht="14.25" x14ac:dyDescent="0.2">
      <c r="A430" s="4" t="s">
        <v>120</v>
      </c>
      <c r="I430" t="s">
        <v>123</v>
      </c>
      <c r="M430" s="4"/>
      <c r="N430" s="12" t="s">
        <v>115</v>
      </c>
    </row>
    <row r="431" spans="1:14" ht="14.25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12"/>
    </row>
    <row r="432" spans="1:14" ht="14.25" x14ac:dyDescent="0.2">
      <c r="A432" s="4" t="s">
        <v>121</v>
      </c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N432" s="12" t="s">
        <v>107</v>
      </c>
    </row>
    <row r="433" spans="1:14" ht="14.25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12"/>
    </row>
    <row r="434" spans="1:14" ht="14.25" x14ac:dyDescent="0.2">
      <c r="A434" s="9" t="s">
        <v>157</v>
      </c>
      <c r="B434" s="9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12"/>
    </row>
    <row r="435" spans="1:14" ht="14.25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12"/>
    </row>
    <row r="436" spans="1:14" ht="14.25" x14ac:dyDescent="0.2">
      <c r="A436" s="4" t="s">
        <v>0</v>
      </c>
      <c r="B436" s="4"/>
      <c r="C436" s="4"/>
      <c r="D436" s="4"/>
      <c r="E436" s="4"/>
      <c r="F436" s="4"/>
      <c r="G436" s="4"/>
      <c r="H436" s="4"/>
      <c r="I436" s="4" t="s">
        <v>158</v>
      </c>
      <c r="J436" s="4"/>
      <c r="K436" s="4"/>
      <c r="L436" s="4"/>
      <c r="M436" s="4"/>
      <c r="N436" s="12"/>
    </row>
    <row r="437" spans="1:14" ht="14.25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12"/>
    </row>
    <row r="438" spans="1:14" ht="14.25" x14ac:dyDescent="0.2">
      <c r="A438" s="4" t="s">
        <v>104</v>
      </c>
      <c r="B438" s="4"/>
      <c r="C438" s="4"/>
      <c r="D438" s="4"/>
      <c r="E438" s="4"/>
      <c r="F438" s="4"/>
      <c r="G438" s="4"/>
      <c r="H438" s="4"/>
      <c r="I438" s="4">
        <v>5.51</v>
      </c>
      <c r="J438" s="4"/>
      <c r="K438" s="28">
        <v>20.3</v>
      </c>
      <c r="L438" s="4"/>
      <c r="M438" s="47">
        <v>25</v>
      </c>
      <c r="N438" s="12" t="s">
        <v>26</v>
      </c>
    </row>
    <row r="439" spans="1:14" ht="14.25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12"/>
    </row>
    <row r="440" spans="1:14" ht="14.25" x14ac:dyDescent="0.2">
      <c r="A440" s="4" t="s">
        <v>105</v>
      </c>
      <c r="B440" s="4"/>
      <c r="C440" s="4"/>
      <c r="D440" s="4"/>
      <c r="E440" s="4"/>
      <c r="F440" s="4"/>
      <c r="G440" s="4"/>
      <c r="H440" s="4"/>
      <c r="I440" s="4">
        <v>3185</v>
      </c>
      <c r="J440" s="4"/>
      <c r="K440" s="4"/>
      <c r="L440" s="4"/>
      <c r="M440" s="4">
        <v>0</v>
      </c>
      <c r="N440" s="12" t="s">
        <v>107</v>
      </c>
    </row>
    <row r="441" spans="1:14" ht="14.25" x14ac:dyDescent="0.2">
      <c r="A441" s="4"/>
      <c r="B441" s="4"/>
      <c r="C441" s="4"/>
      <c r="D441" s="4"/>
      <c r="E441" s="4"/>
      <c r="F441" s="4"/>
      <c r="G441" s="4"/>
      <c r="H441" s="4"/>
      <c r="J441" s="4"/>
      <c r="K441" s="4"/>
      <c r="L441" s="4"/>
      <c r="M441" s="4"/>
      <c r="N441" s="12"/>
    </row>
    <row r="442" spans="1:14" ht="14.25" x14ac:dyDescent="0.2">
      <c r="A442" s="4" t="s">
        <v>120</v>
      </c>
      <c r="I442" t="s">
        <v>162</v>
      </c>
      <c r="M442" s="4"/>
      <c r="N442" s="12" t="s">
        <v>115</v>
      </c>
    </row>
    <row r="443" spans="1:14" ht="14.25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12"/>
    </row>
    <row r="444" spans="1:14" ht="14.25" x14ac:dyDescent="0.2">
      <c r="A444" s="4" t="s">
        <v>121</v>
      </c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N444" s="12" t="s">
        <v>107</v>
      </c>
    </row>
    <row r="445" spans="1:14" ht="14.25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12"/>
    </row>
    <row r="446" spans="1:14" ht="14.25" x14ac:dyDescent="0.2">
      <c r="A446" s="9" t="s">
        <v>159</v>
      </c>
      <c r="B446" s="9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12"/>
    </row>
    <row r="447" spans="1:14" ht="14.25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12"/>
    </row>
    <row r="448" spans="1:14" ht="14.25" x14ac:dyDescent="0.2">
      <c r="A448" s="4" t="s">
        <v>0</v>
      </c>
      <c r="B448" s="4"/>
      <c r="C448" s="4"/>
      <c r="D448" s="4"/>
      <c r="E448" s="4"/>
      <c r="F448" s="4"/>
      <c r="G448" s="4"/>
      <c r="H448" s="4"/>
      <c r="I448" s="4" t="s">
        <v>158</v>
      </c>
      <c r="J448" s="4"/>
      <c r="K448" s="4"/>
      <c r="L448" s="4"/>
      <c r="M448" s="4"/>
      <c r="N448" s="12"/>
    </row>
    <row r="449" spans="1:14" ht="14.2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12"/>
    </row>
    <row r="450" spans="1:14" ht="14.25" x14ac:dyDescent="0.2">
      <c r="A450" s="4" t="s">
        <v>104</v>
      </c>
      <c r="B450" s="4"/>
      <c r="C450" s="4"/>
      <c r="D450" s="4"/>
      <c r="E450" s="4"/>
      <c r="F450" s="4"/>
      <c r="G450" s="4"/>
      <c r="H450" s="4"/>
      <c r="I450" s="4">
        <v>5.83</v>
      </c>
      <c r="J450" s="4"/>
      <c r="K450" s="4">
        <v>0</v>
      </c>
      <c r="L450" s="4"/>
      <c r="M450" s="4">
        <v>0</v>
      </c>
      <c r="N450" s="12" t="s">
        <v>26</v>
      </c>
    </row>
    <row r="451" spans="1:14" ht="14.25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12"/>
    </row>
    <row r="452" spans="1:14" ht="14.25" x14ac:dyDescent="0.2">
      <c r="A452" s="4" t="s">
        <v>105</v>
      </c>
      <c r="B452" s="4"/>
      <c r="C452" s="4"/>
      <c r="D452" s="4"/>
      <c r="E452" s="4"/>
      <c r="F452" s="4"/>
      <c r="G452" s="4"/>
      <c r="H452" s="4"/>
      <c r="I452" s="4">
        <v>3185</v>
      </c>
      <c r="J452" s="4"/>
      <c r="K452" s="4"/>
      <c r="L452" s="4"/>
      <c r="N452" s="12" t="s">
        <v>107</v>
      </c>
    </row>
    <row r="453" spans="1:14" ht="14.25" x14ac:dyDescent="0.2">
      <c r="A453" s="4"/>
      <c r="B453" s="4"/>
      <c r="C453" s="4"/>
      <c r="D453" s="4"/>
      <c r="E453" s="4"/>
      <c r="F453" s="4"/>
      <c r="G453" s="4"/>
      <c r="H453" s="4"/>
      <c r="J453" s="4"/>
      <c r="K453" s="4"/>
      <c r="L453" s="4"/>
      <c r="M453" s="4"/>
      <c r="N453" s="12"/>
    </row>
    <row r="454" spans="1:14" ht="14.25" x14ac:dyDescent="0.2">
      <c r="A454" s="4" t="s">
        <v>120</v>
      </c>
      <c r="I454" t="s">
        <v>162</v>
      </c>
      <c r="M454" s="4"/>
      <c r="N454" s="12" t="s">
        <v>115</v>
      </c>
    </row>
    <row r="455" spans="1:14" ht="14.25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12"/>
    </row>
    <row r="456" spans="1:14" ht="14.25" x14ac:dyDescent="0.2">
      <c r="A456" s="4" t="s">
        <v>121</v>
      </c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12" t="s">
        <v>107</v>
      </c>
    </row>
    <row r="457" spans="1:14" ht="14.25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12"/>
    </row>
    <row r="458" spans="1:14" ht="14.25" x14ac:dyDescent="0.2">
      <c r="A458" s="9" t="s">
        <v>160</v>
      </c>
      <c r="B458" s="9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12"/>
    </row>
    <row r="459" spans="1:14" ht="14.25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12"/>
    </row>
    <row r="460" spans="1:14" ht="14.25" x14ac:dyDescent="0.2">
      <c r="A460" s="4" t="s">
        <v>0</v>
      </c>
      <c r="B460" s="4"/>
      <c r="C460" s="4"/>
      <c r="D460" s="4"/>
      <c r="E460" s="4"/>
      <c r="F460" s="4"/>
      <c r="G460" s="4"/>
      <c r="H460" s="4"/>
      <c r="I460" s="4" t="s">
        <v>128</v>
      </c>
      <c r="J460" s="4"/>
      <c r="K460" s="4"/>
      <c r="L460" s="4"/>
      <c r="M460" s="4"/>
      <c r="N460" s="12"/>
    </row>
    <row r="461" spans="1:14" ht="14.25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12"/>
    </row>
    <row r="462" spans="1:14" ht="14.25" x14ac:dyDescent="0.2">
      <c r="A462" s="4" t="s">
        <v>104</v>
      </c>
      <c r="B462" s="4"/>
      <c r="C462" s="4"/>
      <c r="D462" s="4"/>
      <c r="E462" s="4"/>
      <c r="F462" s="4"/>
      <c r="G462" s="4"/>
      <c r="H462" s="4"/>
      <c r="I462" s="4">
        <v>3.52</v>
      </c>
      <c r="J462" s="4"/>
      <c r="K462" s="4">
        <v>0</v>
      </c>
      <c r="L462" s="4"/>
      <c r="M462" s="4">
        <v>0</v>
      </c>
      <c r="N462" s="12" t="s">
        <v>26</v>
      </c>
    </row>
    <row r="463" spans="1:14" ht="14.25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12"/>
    </row>
    <row r="464" spans="1:14" ht="14.25" x14ac:dyDescent="0.2">
      <c r="A464" s="4" t="s">
        <v>105</v>
      </c>
      <c r="B464" s="4"/>
      <c r="C464" s="4"/>
      <c r="D464" s="4"/>
      <c r="E464" s="4"/>
      <c r="F464" s="4"/>
      <c r="G464" s="4"/>
      <c r="H464" s="4"/>
      <c r="I464" s="4">
        <v>8341.5</v>
      </c>
      <c r="J464" s="4"/>
      <c r="K464" s="4"/>
      <c r="L464" s="4"/>
      <c r="M464" s="4"/>
      <c r="N464" s="12" t="s">
        <v>107</v>
      </c>
    </row>
    <row r="465" spans="1:14" ht="14.25" x14ac:dyDescent="0.2">
      <c r="A465" s="4"/>
      <c r="B465" s="4"/>
      <c r="C465" s="4"/>
      <c r="D465" s="4"/>
      <c r="E465" s="4"/>
      <c r="F465" s="4"/>
      <c r="G465" s="4"/>
      <c r="H465" s="4"/>
      <c r="J465" s="4"/>
      <c r="K465" s="4"/>
      <c r="L465" s="4"/>
      <c r="M465" s="4"/>
      <c r="N465" s="12"/>
    </row>
    <row r="466" spans="1:14" ht="14.25" x14ac:dyDescent="0.2">
      <c r="A466" s="4" t="s">
        <v>106</v>
      </c>
      <c r="B466" s="4"/>
      <c r="C466" s="4"/>
      <c r="D466" s="4"/>
      <c r="E466" s="4"/>
      <c r="F466" s="4"/>
      <c r="G466" s="4"/>
      <c r="H466" s="4"/>
      <c r="I466" s="4">
        <v>3</v>
      </c>
      <c r="J466" s="4"/>
      <c r="K466" s="4"/>
      <c r="L466" s="4"/>
      <c r="N466" s="12" t="s">
        <v>108</v>
      </c>
    </row>
    <row r="467" spans="1:14" ht="14.25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12"/>
    </row>
    <row r="468" spans="1:14" ht="14.25" x14ac:dyDescent="0.2">
      <c r="A468" s="9" t="s">
        <v>161</v>
      </c>
      <c r="B468" s="9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12"/>
    </row>
    <row r="469" spans="1:14" ht="14.2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12"/>
    </row>
    <row r="470" spans="1:14" ht="14.25" x14ac:dyDescent="0.2">
      <c r="A470" s="4" t="s">
        <v>0</v>
      </c>
      <c r="B470" s="4"/>
      <c r="C470" s="4"/>
      <c r="D470" s="4"/>
      <c r="E470" s="4"/>
      <c r="F470" s="4"/>
      <c r="G470" s="4"/>
      <c r="H470" s="4"/>
      <c r="I470" s="4" t="s">
        <v>158</v>
      </c>
      <c r="J470" s="4"/>
      <c r="K470" s="4"/>
      <c r="L470" s="4"/>
      <c r="M470" s="4"/>
      <c r="N470" s="12"/>
    </row>
    <row r="471" spans="1:14" ht="14.25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12"/>
    </row>
    <row r="472" spans="1:14" ht="14.25" x14ac:dyDescent="0.2">
      <c r="A472" s="4" t="s">
        <v>104</v>
      </c>
      <c r="B472" s="4"/>
      <c r="C472" s="4"/>
      <c r="D472" s="4"/>
      <c r="E472" s="4"/>
      <c r="F472" s="4"/>
      <c r="G472" s="4"/>
      <c r="H472" s="4"/>
      <c r="I472" s="4">
        <v>6.76</v>
      </c>
      <c r="J472" s="4"/>
      <c r="K472" s="4">
        <v>0</v>
      </c>
      <c r="L472" s="4"/>
      <c r="M472" s="4">
        <v>0</v>
      </c>
      <c r="N472" s="12" t="s">
        <v>26</v>
      </c>
    </row>
    <row r="473" spans="1:14" ht="14.25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12"/>
    </row>
    <row r="474" spans="1:14" ht="14.25" x14ac:dyDescent="0.2">
      <c r="A474" s="4" t="s">
        <v>105</v>
      </c>
      <c r="B474" s="4"/>
      <c r="C474" s="4"/>
      <c r="D474" s="4"/>
      <c r="E474" s="4"/>
      <c r="F474" s="4"/>
      <c r="G474" s="4"/>
      <c r="H474" s="4"/>
      <c r="I474" s="4">
        <v>3185</v>
      </c>
      <c r="J474" s="4"/>
      <c r="K474" s="4"/>
      <c r="L474" s="4"/>
      <c r="N474" s="12" t="s">
        <v>107</v>
      </c>
    </row>
    <row r="475" spans="1:14" ht="14.25" x14ac:dyDescent="0.2">
      <c r="A475" s="4"/>
      <c r="B475" s="4"/>
      <c r="C475" s="4"/>
      <c r="D475" s="4"/>
      <c r="E475" s="4"/>
      <c r="F475" s="4"/>
      <c r="G475" s="4"/>
      <c r="H475" s="4"/>
      <c r="J475" s="4"/>
      <c r="K475" s="4"/>
      <c r="L475" s="4"/>
      <c r="M475" s="4"/>
      <c r="N475" s="12"/>
    </row>
    <row r="476" spans="1:14" ht="14.25" x14ac:dyDescent="0.2">
      <c r="A476" s="4" t="s">
        <v>120</v>
      </c>
      <c r="I476" t="s">
        <v>162</v>
      </c>
      <c r="M476" s="4"/>
      <c r="N476" s="12" t="s">
        <v>115</v>
      </c>
    </row>
    <row r="477" spans="1:14" ht="14.25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12"/>
    </row>
    <row r="478" spans="1:14" ht="14.25" x14ac:dyDescent="0.2">
      <c r="A478" s="4" t="s">
        <v>121</v>
      </c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N478" s="12" t="s">
        <v>107</v>
      </c>
    </row>
    <row r="479" spans="1:14" ht="14.25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12"/>
    </row>
    <row r="480" spans="1:14" ht="14.25" x14ac:dyDescent="0.2">
      <c r="A480" s="9" t="s">
        <v>163</v>
      </c>
      <c r="B480" s="9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12"/>
    </row>
    <row r="481" spans="1:14" ht="14.25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12"/>
    </row>
    <row r="482" spans="1:14" ht="14.25" x14ac:dyDescent="0.2">
      <c r="A482" s="4" t="s">
        <v>0</v>
      </c>
      <c r="B482" s="4"/>
      <c r="C482" s="4"/>
      <c r="D482" s="4"/>
      <c r="E482" s="4"/>
      <c r="F482" s="4"/>
      <c r="G482" s="4"/>
      <c r="H482" s="4"/>
      <c r="I482" s="4" t="s">
        <v>158</v>
      </c>
      <c r="J482" s="4"/>
      <c r="K482" s="4"/>
      <c r="L482" s="4"/>
      <c r="M482" s="4"/>
      <c r="N482" s="12"/>
    </row>
    <row r="483" spans="1:14" ht="14.25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12"/>
    </row>
    <row r="484" spans="1:14" ht="14.25" x14ac:dyDescent="0.2">
      <c r="A484" s="4" t="s">
        <v>104</v>
      </c>
      <c r="B484" s="4"/>
      <c r="C484" s="4"/>
      <c r="D484" s="4"/>
      <c r="E484" s="4"/>
      <c r="F484" s="4"/>
      <c r="G484" s="4"/>
      <c r="H484" s="4"/>
      <c r="I484" s="4">
        <v>2.23</v>
      </c>
      <c r="J484" s="4"/>
      <c r="K484" s="4">
        <v>0</v>
      </c>
      <c r="L484" s="4"/>
      <c r="M484" s="4">
        <v>0</v>
      </c>
      <c r="N484" s="12" t="s">
        <v>26</v>
      </c>
    </row>
    <row r="485" spans="1:14" ht="14.25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12"/>
    </row>
    <row r="486" spans="1:14" ht="14.25" x14ac:dyDescent="0.2">
      <c r="A486" s="4" t="s">
        <v>105</v>
      </c>
      <c r="B486" s="4"/>
      <c r="C486" s="4"/>
      <c r="D486" s="4"/>
      <c r="E486" s="4"/>
      <c r="F486" s="4"/>
      <c r="G486" s="4"/>
      <c r="H486" s="4"/>
      <c r="I486" s="4">
        <v>3185</v>
      </c>
      <c r="J486" s="4"/>
      <c r="K486" s="4"/>
      <c r="L486" s="4"/>
      <c r="N486" s="12" t="s">
        <v>107</v>
      </c>
    </row>
    <row r="487" spans="1:14" ht="14.25" x14ac:dyDescent="0.2">
      <c r="A487" s="4"/>
      <c r="B487" s="4"/>
      <c r="C487" s="4"/>
      <c r="D487" s="4"/>
      <c r="E487" s="4"/>
      <c r="F487" s="4"/>
      <c r="G487" s="4"/>
      <c r="H487" s="4"/>
      <c r="J487" s="4"/>
      <c r="K487" s="4"/>
      <c r="L487" s="4"/>
      <c r="M487" s="4"/>
      <c r="N487" s="12"/>
    </row>
    <row r="488" spans="1:14" ht="14.25" x14ac:dyDescent="0.2">
      <c r="A488" s="4" t="s">
        <v>120</v>
      </c>
      <c r="I488" t="s">
        <v>162</v>
      </c>
      <c r="M488" s="4"/>
      <c r="N488" s="12" t="s">
        <v>115</v>
      </c>
    </row>
    <row r="489" spans="1:14" ht="14.25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12"/>
    </row>
    <row r="490" spans="1:14" ht="14.25" x14ac:dyDescent="0.2">
      <c r="A490" s="4" t="s">
        <v>121</v>
      </c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12" t="s">
        <v>107</v>
      </c>
    </row>
    <row r="491" spans="1:14" ht="14.25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12"/>
    </row>
    <row r="492" spans="1:14" ht="14.25" x14ac:dyDescent="0.2">
      <c r="A492" s="9" t="s">
        <v>164</v>
      </c>
      <c r="B492" s="9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12"/>
    </row>
    <row r="493" spans="1:14" ht="14.25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12"/>
    </row>
    <row r="494" spans="1:14" ht="14.25" x14ac:dyDescent="0.2">
      <c r="A494" s="4" t="s">
        <v>0</v>
      </c>
      <c r="B494" s="4"/>
      <c r="C494" s="4"/>
      <c r="D494" s="4"/>
      <c r="E494" s="4"/>
      <c r="F494" s="4"/>
      <c r="G494" s="4"/>
      <c r="H494" s="4"/>
      <c r="I494" s="4" t="s">
        <v>130</v>
      </c>
      <c r="J494" s="4"/>
      <c r="K494" s="4"/>
      <c r="L494" s="4"/>
      <c r="M494" s="4"/>
      <c r="N494" s="12"/>
    </row>
    <row r="495" spans="1:14" ht="14.25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12"/>
    </row>
    <row r="496" spans="1:14" ht="14.25" x14ac:dyDescent="0.2">
      <c r="A496" s="4" t="s">
        <v>104</v>
      </c>
      <c r="B496" s="4"/>
      <c r="C496" s="4"/>
      <c r="D496" s="4"/>
      <c r="E496" s="4"/>
      <c r="F496" s="4"/>
      <c r="G496" s="4"/>
      <c r="H496" s="4"/>
      <c r="I496" s="4">
        <v>4.2699999999999996</v>
      </c>
      <c r="J496" s="4"/>
      <c r="K496" s="4">
        <v>0</v>
      </c>
      <c r="L496" s="4"/>
      <c r="M496" s="4">
        <v>0</v>
      </c>
      <c r="N496" s="12" t="s">
        <v>26</v>
      </c>
    </row>
    <row r="497" spans="1:14" ht="14.25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N497" s="12"/>
    </row>
    <row r="498" spans="1:14" ht="14.25" x14ac:dyDescent="0.2">
      <c r="A498" s="4" t="s">
        <v>105</v>
      </c>
      <c r="B498" s="4"/>
      <c r="C498" s="4"/>
      <c r="D498" s="4"/>
      <c r="E498" s="4"/>
      <c r="F498" s="4"/>
      <c r="G498" s="4"/>
      <c r="H498" s="4"/>
      <c r="I498" s="4">
        <v>9945</v>
      </c>
      <c r="J498" s="4"/>
      <c r="K498" s="4"/>
      <c r="L498" s="4"/>
      <c r="M498" s="4"/>
      <c r="N498" s="12" t="s">
        <v>107</v>
      </c>
    </row>
    <row r="499" spans="1:14" ht="14.25" x14ac:dyDescent="0.2">
      <c r="A499" s="4"/>
      <c r="B499" s="4"/>
      <c r="C499" s="4"/>
      <c r="D499" s="4"/>
      <c r="E499" s="4"/>
      <c r="F499" s="4"/>
      <c r="G499" s="4"/>
      <c r="H499" s="4"/>
      <c r="J499" s="4"/>
      <c r="K499" s="4"/>
      <c r="L499" s="4"/>
      <c r="M499" s="4"/>
      <c r="N499" s="12"/>
    </row>
    <row r="500" spans="1:14" ht="14.25" x14ac:dyDescent="0.2">
      <c r="A500" s="4" t="s">
        <v>121</v>
      </c>
      <c r="B500" s="4"/>
      <c r="C500" s="4"/>
      <c r="D500" s="4"/>
      <c r="E500" s="4"/>
      <c r="F500" s="4"/>
      <c r="G500" s="4"/>
      <c r="H500" s="4"/>
      <c r="I500" s="4" t="s">
        <v>131</v>
      </c>
      <c r="J500" s="4"/>
      <c r="K500" s="4"/>
      <c r="L500" s="4"/>
      <c r="M500" s="4"/>
      <c r="N500" s="12" t="s">
        <v>107</v>
      </c>
    </row>
    <row r="501" spans="1:14" ht="14.25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12"/>
    </row>
    <row r="502" spans="1:14" ht="14.25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12"/>
    </row>
    <row r="503" spans="1:14" ht="14.25" x14ac:dyDescent="0.2">
      <c r="A503" s="9" t="s">
        <v>165</v>
      </c>
      <c r="B503" s="9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12"/>
    </row>
    <row r="504" spans="1:14" ht="14.25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12"/>
    </row>
    <row r="505" spans="1:14" ht="14.25" x14ac:dyDescent="0.2">
      <c r="A505" s="4" t="s">
        <v>0</v>
      </c>
      <c r="B505" s="4"/>
      <c r="C505" s="4"/>
      <c r="D505" s="4"/>
      <c r="E505" s="4"/>
      <c r="F505" s="4"/>
      <c r="G505" s="4"/>
      <c r="H505" s="4"/>
      <c r="I505" s="4" t="s">
        <v>130</v>
      </c>
      <c r="J505" s="4"/>
      <c r="K505" s="4"/>
      <c r="L505" s="4"/>
      <c r="M505" s="4"/>
      <c r="N505" s="12"/>
    </row>
    <row r="506" spans="1:14" ht="14.25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12"/>
    </row>
    <row r="507" spans="1:14" ht="14.25" x14ac:dyDescent="0.2">
      <c r="A507" s="4" t="s">
        <v>104</v>
      </c>
      <c r="B507" s="4"/>
      <c r="C507" s="4"/>
      <c r="D507" s="4"/>
      <c r="E507" s="4"/>
      <c r="F507" s="4"/>
      <c r="G507" s="4"/>
      <c r="H507" s="4"/>
      <c r="I507" s="4">
        <v>3.31</v>
      </c>
      <c r="J507" s="4"/>
      <c r="K507" s="4">
        <v>0</v>
      </c>
      <c r="L507" s="4"/>
      <c r="M507" s="4">
        <v>0</v>
      </c>
      <c r="N507" s="12" t="s">
        <v>26</v>
      </c>
    </row>
    <row r="508" spans="1:14" ht="14.25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12"/>
    </row>
    <row r="509" spans="1:14" ht="14.25" x14ac:dyDescent="0.2">
      <c r="A509" s="4" t="s">
        <v>105</v>
      </c>
      <c r="B509" s="4"/>
      <c r="C509" s="4"/>
      <c r="D509" s="4"/>
      <c r="E509" s="4"/>
      <c r="F509" s="4"/>
      <c r="G509" s="4"/>
      <c r="H509" s="4"/>
      <c r="I509" s="4">
        <v>9945</v>
      </c>
      <c r="J509" s="4"/>
      <c r="K509" s="4"/>
      <c r="L509" s="4"/>
      <c r="M509" s="4"/>
      <c r="N509" s="12" t="s">
        <v>107</v>
      </c>
    </row>
    <row r="510" spans="1:14" ht="14.25" x14ac:dyDescent="0.2">
      <c r="A510" s="4"/>
      <c r="B510" s="4"/>
      <c r="C510" s="4"/>
      <c r="D510" s="4"/>
      <c r="E510" s="4"/>
      <c r="F510" s="4"/>
      <c r="G510" s="4"/>
      <c r="H510" s="4"/>
      <c r="J510" s="4"/>
      <c r="K510" s="4"/>
      <c r="L510" s="4"/>
      <c r="M510" s="4"/>
      <c r="N510" s="12"/>
    </row>
    <row r="511" spans="1:14" ht="14.25" x14ac:dyDescent="0.2">
      <c r="A511" s="4" t="s">
        <v>121</v>
      </c>
      <c r="B511" s="4"/>
      <c r="C511" s="4"/>
      <c r="D511" s="4"/>
      <c r="E511" s="4"/>
      <c r="F511" s="4"/>
      <c r="G511" s="4"/>
      <c r="H511" s="4"/>
      <c r="I511" s="4" t="s">
        <v>131</v>
      </c>
      <c r="J511" s="4"/>
      <c r="K511" s="4"/>
      <c r="L511" s="4"/>
      <c r="N511" s="12" t="s">
        <v>107</v>
      </c>
    </row>
    <row r="512" spans="1:14" ht="14.25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12"/>
    </row>
    <row r="513" spans="1:14" ht="14.25" x14ac:dyDescent="0.2">
      <c r="A513" s="9" t="s">
        <v>166</v>
      </c>
      <c r="B513" s="9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12"/>
    </row>
    <row r="514" spans="1:14" ht="14.25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12"/>
    </row>
    <row r="515" spans="1:14" ht="14.25" x14ac:dyDescent="0.2">
      <c r="A515" s="4" t="s">
        <v>0</v>
      </c>
      <c r="B515" s="4"/>
      <c r="C515" s="4"/>
      <c r="D515" s="4"/>
      <c r="E515" s="4"/>
      <c r="F515" s="4"/>
      <c r="G515" s="4"/>
      <c r="H515" s="4"/>
      <c r="I515" s="4" t="s">
        <v>134</v>
      </c>
      <c r="J515" s="4"/>
      <c r="K515" s="4"/>
      <c r="L515" s="4"/>
      <c r="M515" s="4"/>
      <c r="N515" s="12"/>
    </row>
    <row r="516" spans="1:14" ht="14.25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12"/>
    </row>
    <row r="517" spans="1:14" ht="14.25" x14ac:dyDescent="0.2">
      <c r="A517" s="4" t="s">
        <v>104</v>
      </c>
      <c r="B517" s="4"/>
      <c r="C517" s="4"/>
      <c r="D517" s="4"/>
      <c r="E517" s="4"/>
      <c r="F517" s="4"/>
      <c r="G517" s="4"/>
      <c r="H517" s="4"/>
      <c r="I517" s="4">
        <v>7.33</v>
      </c>
      <c r="J517" s="4"/>
      <c r="K517" s="4">
        <v>0</v>
      </c>
      <c r="L517" s="4"/>
      <c r="M517" s="4">
        <v>0</v>
      </c>
      <c r="N517" s="12" t="s">
        <v>26</v>
      </c>
    </row>
    <row r="518" spans="1:14" ht="14.25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12"/>
    </row>
    <row r="519" spans="1:14" ht="14.25" x14ac:dyDescent="0.2">
      <c r="A519" s="4" t="s">
        <v>105</v>
      </c>
      <c r="B519" s="4"/>
      <c r="C519" s="4"/>
      <c r="D519" s="4"/>
      <c r="E519" s="4"/>
      <c r="F519" s="4"/>
      <c r="G519" s="4"/>
      <c r="H519" s="4"/>
      <c r="I519" s="4">
        <v>6375</v>
      </c>
      <c r="J519" s="4"/>
      <c r="K519" s="4"/>
      <c r="L519" s="4"/>
      <c r="N519" s="12" t="s">
        <v>107</v>
      </c>
    </row>
    <row r="520" spans="1:14" ht="14.25" x14ac:dyDescent="0.2">
      <c r="A520" s="4"/>
      <c r="B520" s="4"/>
      <c r="C520" s="4"/>
      <c r="D520" s="4"/>
      <c r="E520" s="4"/>
      <c r="F520" s="4"/>
      <c r="G520" s="4"/>
      <c r="H520" s="4"/>
      <c r="J520" s="4"/>
      <c r="K520" s="4"/>
      <c r="L520" s="4"/>
      <c r="M520" s="4"/>
      <c r="N520" s="12"/>
    </row>
    <row r="521" spans="1:14" ht="14.25" x14ac:dyDescent="0.2">
      <c r="A521" s="4" t="s">
        <v>120</v>
      </c>
      <c r="I521" t="s">
        <v>123</v>
      </c>
      <c r="M521" s="4"/>
      <c r="N521" s="12" t="s">
        <v>115</v>
      </c>
    </row>
    <row r="522" spans="1:14" ht="14.25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12"/>
    </row>
    <row r="523" spans="1:14" ht="14.25" x14ac:dyDescent="0.2">
      <c r="A523" s="4" t="s">
        <v>121</v>
      </c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12" t="s">
        <v>107</v>
      </c>
    </row>
    <row r="524" spans="1:14" ht="14.25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12"/>
    </row>
    <row r="525" spans="1:14" ht="14.25" x14ac:dyDescent="0.2">
      <c r="A525" s="9" t="s">
        <v>167</v>
      </c>
      <c r="B525" s="9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12"/>
    </row>
    <row r="526" spans="1:14" ht="14.25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12"/>
    </row>
    <row r="527" spans="1:14" ht="14.25" x14ac:dyDescent="0.2">
      <c r="A527" s="4" t="s">
        <v>0</v>
      </c>
      <c r="B527" s="4"/>
      <c r="C527" s="4"/>
      <c r="D527" s="4"/>
      <c r="E527" s="4"/>
      <c r="F527" s="4"/>
      <c r="G527" s="4"/>
      <c r="H527" s="4"/>
      <c r="I527" s="4" t="s">
        <v>117</v>
      </c>
      <c r="J527" s="4"/>
      <c r="K527" s="4"/>
      <c r="L527" s="4"/>
      <c r="M527" s="50"/>
      <c r="N527" s="12"/>
    </row>
    <row r="528" spans="1:14" ht="14.25" x14ac:dyDescent="0.2"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12"/>
    </row>
    <row r="529" spans="1:14" ht="14.25" x14ac:dyDescent="0.2">
      <c r="A529" s="4" t="s">
        <v>104</v>
      </c>
      <c r="B529" s="4"/>
      <c r="C529" s="4"/>
      <c r="D529" s="4"/>
      <c r="E529" s="4"/>
      <c r="F529" s="4"/>
      <c r="G529" s="4"/>
      <c r="H529" s="4"/>
      <c r="I529" s="4">
        <v>1.21</v>
      </c>
      <c r="J529" s="4"/>
      <c r="K529" s="28">
        <v>6.8</v>
      </c>
      <c r="L529" s="4"/>
      <c r="M529" s="47">
        <v>0</v>
      </c>
      <c r="N529" s="12" t="s">
        <v>26</v>
      </c>
    </row>
    <row r="530" spans="1:14" ht="14.25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12"/>
    </row>
    <row r="531" spans="1:14" ht="14.25" x14ac:dyDescent="0.2">
      <c r="A531" s="4"/>
      <c r="B531" s="4"/>
      <c r="C531" s="4"/>
      <c r="D531" s="4"/>
      <c r="E531" s="4"/>
      <c r="F531" s="4"/>
      <c r="G531" s="4"/>
      <c r="H531" s="4"/>
      <c r="I531" s="14"/>
      <c r="J531" s="4"/>
      <c r="K531" s="4"/>
      <c r="L531" s="4"/>
      <c r="M531" s="4">
        <v>0</v>
      </c>
      <c r="N531" s="12"/>
    </row>
    <row r="532" spans="1:14" ht="14.25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12"/>
    </row>
    <row r="533" spans="1:14" ht="14.25" x14ac:dyDescent="0.2">
      <c r="A533" s="4" t="s">
        <v>105</v>
      </c>
      <c r="B533" s="4"/>
      <c r="C533" s="4"/>
      <c r="D533" s="4"/>
      <c r="E533" s="4"/>
      <c r="F533" s="4"/>
      <c r="G533" s="4"/>
      <c r="H533" s="4"/>
      <c r="I533" s="4">
        <v>1040</v>
      </c>
      <c r="J533" s="4"/>
      <c r="K533" s="4"/>
      <c r="L533" s="4"/>
      <c r="M533" s="4"/>
      <c r="N533" s="12" t="s">
        <v>107</v>
      </c>
    </row>
    <row r="534" spans="1:14" ht="14.25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12"/>
    </row>
    <row r="535" spans="1:14" ht="14.25" x14ac:dyDescent="0.2">
      <c r="A535" s="4" t="s">
        <v>106</v>
      </c>
      <c r="B535" s="4"/>
      <c r="C535" s="4"/>
      <c r="D535" s="4"/>
      <c r="E535" s="4"/>
      <c r="F535" s="4"/>
      <c r="G535" s="4"/>
      <c r="H535" s="4"/>
      <c r="I535" s="4">
        <v>3</v>
      </c>
      <c r="J535" s="4"/>
      <c r="K535" s="4"/>
      <c r="L535" s="4"/>
      <c r="N535" s="12" t="s">
        <v>108</v>
      </c>
    </row>
    <row r="536" spans="1:14" ht="14.25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12"/>
    </row>
    <row r="537" spans="1:14" ht="14.25" x14ac:dyDescent="0.2">
      <c r="A537" s="9" t="s">
        <v>168</v>
      </c>
      <c r="B537" s="9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12"/>
    </row>
    <row r="538" spans="1:14" ht="14.25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12"/>
    </row>
    <row r="539" spans="1:14" ht="14.25" x14ac:dyDescent="0.2">
      <c r="A539" s="4" t="s">
        <v>0</v>
      </c>
      <c r="B539" s="4"/>
      <c r="C539" s="4"/>
      <c r="D539" s="4"/>
      <c r="E539" s="4"/>
      <c r="F539" s="4"/>
      <c r="G539" s="4"/>
      <c r="H539" s="4"/>
      <c r="I539" s="4" t="s">
        <v>134</v>
      </c>
      <c r="J539" s="4"/>
      <c r="K539" s="4"/>
      <c r="L539" s="4"/>
      <c r="M539" s="4"/>
      <c r="N539" s="12"/>
    </row>
    <row r="540" spans="1:14" ht="14.25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N540" s="12"/>
    </row>
    <row r="541" spans="1:14" ht="14.25" x14ac:dyDescent="0.2">
      <c r="A541" s="4" t="s">
        <v>104</v>
      </c>
      <c r="B541" s="4"/>
      <c r="C541" s="4"/>
      <c r="D541" s="4"/>
      <c r="E541" s="4"/>
      <c r="F541" s="4"/>
      <c r="G541" s="4"/>
      <c r="H541" s="4"/>
      <c r="I541" s="4">
        <v>4.63</v>
      </c>
      <c r="J541" s="4"/>
      <c r="K541" s="4">
        <v>0</v>
      </c>
      <c r="L541" s="4"/>
      <c r="M541" s="4">
        <v>0</v>
      </c>
      <c r="N541" s="12" t="s">
        <v>26</v>
      </c>
    </row>
    <row r="542" spans="1:14" ht="14.25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12"/>
    </row>
    <row r="543" spans="1:14" ht="14.25" x14ac:dyDescent="0.2">
      <c r="A543" s="4" t="s">
        <v>105</v>
      </c>
      <c r="B543" s="4"/>
      <c r="C543" s="4"/>
      <c r="D543" s="4"/>
      <c r="E543" s="4"/>
      <c r="F543" s="4"/>
      <c r="G543" s="4"/>
      <c r="H543" s="4"/>
      <c r="I543" s="4">
        <v>6375</v>
      </c>
      <c r="J543" s="4"/>
      <c r="K543" s="4"/>
      <c r="L543" s="4"/>
      <c r="N543" s="12" t="s">
        <v>107</v>
      </c>
    </row>
    <row r="544" spans="1:14" ht="14.25" x14ac:dyDescent="0.2">
      <c r="A544" s="4"/>
      <c r="B544" s="4"/>
      <c r="C544" s="4"/>
      <c r="D544" s="4"/>
      <c r="E544" s="4"/>
      <c r="F544" s="4"/>
      <c r="G544" s="4"/>
      <c r="H544" s="4"/>
      <c r="J544" s="4"/>
      <c r="K544" s="4"/>
      <c r="L544" s="4"/>
      <c r="M544" s="4"/>
      <c r="N544" s="12"/>
    </row>
    <row r="545" spans="1:14" ht="14.25" x14ac:dyDescent="0.2">
      <c r="A545" s="4" t="s">
        <v>120</v>
      </c>
      <c r="I545" t="s">
        <v>123</v>
      </c>
      <c r="M545" s="4"/>
      <c r="N545" s="12" t="s">
        <v>115</v>
      </c>
    </row>
    <row r="546" spans="1:14" ht="14.25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12"/>
    </row>
    <row r="547" spans="1:14" ht="14.25" x14ac:dyDescent="0.2">
      <c r="A547" s="4" t="s">
        <v>121</v>
      </c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12" t="s">
        <v>107</v>
      </c>
    </row>
    <row r="548" spans="1:14" ht="14.25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12"/>
    </row>
    <row r="549" spans="1:14" ht="14.25" x14ac:dyDescent="0.2">
      <c r="A549" s="9" t="s">
        <v>169</v>
      </c>
      <c r="B549" s="9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12"/>
    </row>
    <row r="550" spans="1:14" ht="14.25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12"/>
    </row>
    <row r="551" spans="1:14" ht="14.25" x14ac:dyDescent="0.2">
      <c r="A551" s="4" t="s">
        <v>0</v>
      </c>
      <c r="B551" s="4"/>
      <c r="C551" s="4"/>
      <c r="D551" s="4"/>
      <c r="E551" s="4"/>
      <c r="F551" s="4"/>
      <c r="G551" s="4"/>
      <c r="H551" s="4"/>
      <c r="I551" s="4" t="s">
        <v>117</v>
      </c>
      <c r="J551" s="4"/>
      <c r="K551" s="4"/>
      <c r="L551" s="4"/>
      <c r="M551" s="4"/>
      <c r="N551" s="12"/>
    </row>
    <row r="552" spans="1:14" ht="14.25" x14ac:dyDescent="0.2"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N552" s="12"/>
    </row>
    <row r="553" spans="1:14" ht="14.25" x14ac:dyDescent="0.2">
      <c r="A553" s="4" t="s">
        <v>104</v>
      </c>
      <c r="B553" s="4"/>
      <c r="C553" s="4"/>
      <c r="D553" s="4"/>
      <c r="E553" s="4"/>
      <c r="F553" s="4"/>
      <c r="G553" s="4"/>
      <c r="H553" s="4"/>
      <c r="I553" s="4">
        <v>1.52</v>
      </c>
      <c r="J553" s="4"/>
      <c r="K553" s="4">
        <v>0</v>
      </c>
      <c r="L553" s="4"/>
      <c r="M553" s="4">
        <v>0</v>
      </c>
      <c r="N553" s="12" t="s">
        <v>26</v>
      </c>
    </row>
    <row r="554" spans="1:14" ht="14.25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12"/>
    </row>
    <row r="555" spans="1:14" ht="14.25" x14ac:dyDescent="0.2">
      <c r="A555" s="4"/>
      <c r="B555" s="4"/>
      <c r="C555" s="4"/>
      <c r="D555" s="4"/>
      <c r="E555" s="4"/>
      <c r="F555" s="4"/>
      <c r="G555" s="4"/>
      <c r="H555" s="4"/>
      <c r="I555" s="14"/>
      <c r="J555" s="4"/>
      <c r="K555" s="4"/>
      <c r="L555" s="4"/>
      <c r="N555" s="12"/>
    </row>
    <row r="556" spans="1:14" ht="14.25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12"/>
    </row>
    <row r="557" spans="1:14" ht="14.25" x14ac:dyDescent="0.2">
      <c r="A557" s="4" t="s">
        <v>105</v>
      </c>
      <c r="B557" s="4"/>
      <c r="C557" s="4"/>
      <c r="D557" s="4"/>
      <c r="E557" s="4"/>
      <c r="F557" s="4"/>
      <c r="G557" s="4"/>
      <c r="H557" s="4"/>
      <c r="I557" s="4">
        <v>1040</v>
      </c>
      <c r="J557" s="4"/>
      <c r="K557" s="4"/>
      <c r="L557" s="4"/>
      <c r="M557" s="4"/>
      <c r="N557" s="12" t="s">
        <v>107</v>
      </c>
    </row>
    <row r="558" spans="1:14" ht="14.25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12"/>
    </row>
    <row r="559" spans="1:14" ht="14.25" x14ac:dyDescent="0.2">
      <c r="A559" s="4" t="s">
        <v>106</v>
      </c>
      <c r="B559" s="4"/>
      <c r="C559" s="4"/>
      <c r="D559" s="4"/>
      <c r="E559" s="4"/>
      <c r="F559" s="4"/>
      <c r="G559" s="4"/>
      <c r="H559" s="4"/>
      <c r="I559" s="4">
        <v>3</v>
      </c>
      <c r="J559" s="4"/>
      <c r="K559" s="4"/>
      <c r="L559" s="4"/>
      <c r="M559" s="4"/>
      <c r="N559" s="12" t="s">
        <v>108</v>
      </c>
    </row>
    <row r="560" spans="1:14" ht="14.25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12"/>
    </row>
    <row r="561" spans="1:19" ht="14.25" x14ac:dyDescent="0.2">
      <c r="A561" s="9" t="s">
        <v>170</v>
      </c>
      <c r="B561" s="9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12"/>
    </row>
    <row r="562" spans="1:19" ht="14.25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12"/>
    </row>
    <row r="563" spans="1:19" ht="14.25" x14ac:dyDescent="0.2">
      <c r="A563" s="4" t="s">
        <v>0</v>
      </c>
      <c r="B563" s="4"/>
      <c r="C563" s="4"/>
      <c r="D563" s="4"/>
      <c r="E563" s="4"/>
      <c r="F563" s="4"/>
      <c r="G563" s="4"/>
      <c r="H563" s="4"/>
      <c r="I563" s="4" t="s">
        <v>117</v>
      </c>
      <c r="J563" s="4"/>
      <c r="K563" s="4"/>
      <c r="L563" s="4"/>
      <c r="M563" s="4"/>
      <c r="N563" s="12"/>
    </row>
    <row r="564" spans="1:19" ht="14.25" x14ac:dyDescent="0.2"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12"/>
    </row>
    <row r="565" spans="1:19" ht="14.25" x14ac:dyDescent="0.2">
      <c r="A565" s="4" t="s">
        <v>104</v>
      </c>
      <c r="B565" s="4"/>
      <c r="C565" s="4"/>
      <c r="D565" s="4"/>
      <c r="E565" s="4"/>
      <c r="F565" s="4"/>
      <c r="G565" s="4"/>
      <c r="H565" s="4"/>
      <c r="I565" s="4">
        <v>0.32</v>
      </c>
      <c r="J565" s="4"/>
      <c r="K565" s="4">
        <v>0</v>
      </c>
      <c r="L565" s="4"/>
      <c r="M565" s="4">
        <v>0</v>
      </c>
      <c r="N565" s="12" t="s">
        <v>26</v>
      </c>
    </row>
    <row r="566" spans="1:19" ht="14.25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12"/>
    </row>
    <row r="567" spans="1:19" ht="14.25" x14ac:dyDescent="0.2">
      <c r="A567" s="4"/>
      <c r="B567" s="4"/>
      <c r="C567" s="4"/>
      <c r="D567" s="4"/>
      <c r="E567" s="4"/>
      <c r="F567" s="4"/>
      <c r="G567" s="4"/>
      <c r="H567" s="4"/>
      <c r="I567" s="14"/>
      <c r="J567" s="4"/>
      <c r="K567" s="4"/>
      <c r="L567" s="4"/>
      <c r="M567" s="4"/>
      <c r="N567" s="12"/>
    </row>
    <row r="568" spans="1:19" ht="14.25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12"/>
    </row>
    <row r="569" spans="1:19" ht="14.25" x14ac:dyDescent="0.2">
      <c r="A569" s="4" t="s">
        <v>105</v>
      </c>
      <c r="B569" s="4"/>
      <c r="C569" s="4"/>
      <c r="D569" s="4"/>
      <c r="E569" s="4"/>
      <c r="F569" s="4"/>
      <c r="G569" s="4"/>
      <c r="H569" s="4"/>
      <c r="I569" s="4">
        <v>1040</v>
      </c>
      <c r="J569" s="4"/>
      <c r="K569" s="4"/>
      <c r="L569" s="4"/>
      <c r="M569" s="4"/>
      <c r="N569" s="12" t="s">
        <v>107</v>
      </c>
    </row>
    <row r="570" spans="1:19" ht="14.25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12"/>
    </row>
    <row r="571" spans="1:19" ht="14.25" x14ac:dyDescent="0.2">
      <c r="A571" s="4" t="s">
        <v>106</v>
      </c>
      <c r="B571" s="4"/>
      <c r="C571" s="4"/>
      <c r="D571" s="4"/>
      <c r="E571" s="4"/>
      <c r="F571" s="4"/>
      <c r="G571" s="4"/>
      <c r="H571" s="4"/>
      <c r="I571" s="4">
        <v>3</v>
      </c>
      <c r="J571" s="4"/>
      <c r="K571" s="4"/>
      <c r="L571" s="4"/>
      <c r="M571" s="4"/>
      <c r="N571" s="12" t="s">
        <v>108</v>
      </c>
    </row>
    <row r="572" spans="1:19" ht="14.25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>
        <f>SUM(K58:K569)</f>
        <v>242.20000000000002</v>
      </c>
      <c r="L572" s="4"/>
      <c r="M572" s="48">
        <f>SUM(M58:M570)</f>
        <v>319</v>
      </c>
      <c r="N572" s="4"/>
    </row>
    <row r="573" spans="1:19" ht="14.25" x14ac:dyDescent="0.2">
      <c r="A573" s="4"/>
      <c r="B573" s="4"/>
      <c r="C573" s="4"/>
      <c r="D573" s="4"/>
      <c r="E573" s="4"/>
      <c r="F573" s="4"/>
      <c r="G573" s="4"/>
      <c r="H573" s="4"/>
      <c r="I573" s="16" t="s">
        <v>13</v>
      </c>
      <c r="J573" s="4"/>
      <c r="K573" s="4"/>
      <c r="L573" s="4"/>
      <c r="M573" s="4"/>
      <c r="N573" s="4"/>
      <c r="O573" s="20" t="s">
        <v>184</v>
      </c>
      <c r="P573" s="4"/>
      <c r="Q573" s="4"/>
    </row>
    <row r="574" spans="1:19" ht="15" x14ac:dyDescent="0.25">
      <c r="A574" s="5" t="s">
        <v>104</v>
      </c>
      <c r="B574" s="4"/>
      <c r="C574" s="4"/>
      <c r="D574" s="4"/>
      <c r="E574" s="4"/>
      <c r="F574" s="4" t="s">
        <v>26</v>
      </c>
      <c r="G574" s="4" t="s">
        <v>178</v>
      </c>
      <c r="H574" s="4"/>
      <c r="I574" s="4" t="s">
        <v>26</v>
      </c>
      <c r="J574" s="4" t="s">
        <v>178</v>
      </c>
      <c r="K574" s="4"/>
      <c r="L574" s="4"/>
      <c r="M574" s="4"/>
      <c r="N574" s="4"/>
      <c r="O574" s="4" t="s">
        <v>26</v>
      </c>
      <c r="P574" s="4" t="s">
        <v>178</v>
      </c>
      <c r="Q574" s="4"/>
      <c r="S574" t="s">
        <v>215</v>
      </c>
    </row>
    <row r="575" spans="1:19" ht="14.25" x14ac:dyDescent="0.2">
      <c r="A575" s="4" t="s">
        <v>173</v>
      </c>
      <c r="B575" s="4"/>
      <c r="C575" s="4"/>
      <c r="D575" s="4"/>
      <c r="E575" s="4"/>
      <c r="F575" s="17">
        <f>0.32+1.52+1.21+0.73+2.03</f>
        <v>5.81</v>
      </c>
      <c r="G575" s="17">
        <f>((F575/229.19)*100)</f>
        <v>2.535014616693573</v>
      </c>
      <c r="H575" s="4"/>
      <c r="I575" s="17">
        <f>0.32+1.52+1.21+0.73+2.03</f>
        <v>5.81</v>
      </c>
      <c r="J575" s="17">
        <f>(I575/248.19)*100</f>
        <v>2.3409484669003584</v>
      </c>
      <c r="K575" s="4"/>
      <c r="L575" s="4"/>
      <c r="M575" s="4"/>
      <c r="N575" s="4"/>
      <c r="O575" s="21">
        <v>10</v>
      </c>
      <c r="P575" s="17">
        <f>(O575/319)*100</f>
        <v>3.1347962382445136</v>
      </c>
      <c r="Q575" s="4"/>
      <c r="S575" s="29">
        <f>O575-F575</f>
        <v>4.1900000000000004</v>
      </c>
    </row>
    <row r="576" spans="1:19" ht="14.25" x14ac:dyDescent="0.2">
      <c r="A576" s="4" t="s">
        <v>174</v>
      </c>
      <c r="B576" s="4"/>
      <c r="C576" s="4"/>
      <c r="D576" s="4"/>
      <c r="E576" s="4"/>
      <c r="F576" s="17">
        <v>0.96</v>
      </c>
      <c r="G576" s="17">
        <f t="shared" ref="G576:G583" si="0">((F576/229.19)*100)</f>
        <v>0.4188664426894716</v>
      </c>
      <c r="H576" s="4"/>
      <c r="I576" s="17">
        <v>0.96</v>
      </c>
      <c r="J576" s="17">
        <f t="shared" ref="J576:J583" si="1">(I576/248.19)*100</f>
        <v>0.38680043515048956</v>
      </c>
      <c r="K576" s="4"/>
      <c r="L576" s="4"/>
      <c r="M576" s="4"/>
      <c r="N576" s="4"/>
      <c r="O576" s="21">
        <v>2</v>
      </c>
      <c r="P576" s="17">
        <f t="shared" ref="P576:P583" si="2">(O576/319)*100</f>
        <v>0.62695924764890276</v>
      </c>
      <c r="Q576" s="4"/>
      <c r="S576" s="29">
        <f t="shared" ref="S576:S584" si="3">O576-F576</f>
        <v>1.04</v>
      </c>
    </row>
    <row r="577" spans="1:19" ht="14.25" x14ac:dyDescent="0.2">
      <c r="A577" s="4" t="s">
        <v>118</v>
      </c>
      <c r="B577" s="4"/>
      <c r="C577" s="4"/>
      <c r="D577" s="4"/>
      <c r="E577" s="4"/>
      <c r="F577" s="17">
        <f>0.67+0.18</f>
        <v>0.85000000000000009</v>
      </c>
      <c r="G577" s="17">
        <f t="shared" si="0"/>
        <v>0.37087132946463636</v>
      </c>
      <c r="H577" s="4"/>
      <c r="I577" s="17">
        <f>0.67+0.18</f>
        <v>0.85000000000000009</v>
      </c>
      <c r="J577" s="17">
        <f t="shared" si="1"/>
        <v>0.34247955195616264</v>
      </c>
      <c r="K577" s="4"/>
      <c r="L577" s="4"/>
      <c r="M577" s="4"/>
      <c r="N577" s="4"/>
      <c r="O577" s="21">
        <v>15</v>
      </c>
      <c r="P577" s="17">
        <f t="shared" si="2"/>
        <v>4.7021943573667713</v>
      </c>
      <c r="Q577" s="4"/>
      <c r="S577" s="29">
        <f t="shared" si="3"/>
        <v>14.15</v>
      </c>
    </row>
    <row r="578" spans="1:19" ht="14.25" x14ac:dyDescent="0.2">
      <c r="A578" s="4" t="s">
        <v>177</v>
      </c>
      <c r="B578" s="4"/>
      <c r="C578" s="4"/>
      <c r="D578" s="4"/>
      <c r="E578" s="4"/>
      <c r="F578" s="17">
        <v>1.0900000000000001</v>
      </c>
      <c r="G578" s="17">
        <f t="shared" si="0"/>
        <v>0.47558794013700423</v>
      </c>
      <c r="H578" s="4"/>
      <c r="I578" s="17">
        <v>1.0900000000000001</v>
      </c>
      <c r="J578" s="17">
        <f t="shared" si="1"/>
        <v>0.43917966074378506</v>
      </c>
      <c r="K578" s="4"/>
      <c r="L578" s="4"/>
      <c r="M578" s="4"/>
      <c r="N578" s="4"/>
      <c r="O578" s="21">
        <v>17</v>
      </c>
      <c r="P578" s="17">
        <f t="shared" si="2"/>
        <v>5.3291536050156738</v>
      </c>
      <c r="Q578" s="4"/>
      <c r="S578" s="29">
        <f t="shared" si="3"/>
        <v>15.91</v>
      </c>
    </row>
    <row r="579" spans="1:19" ht="14.25" x14ac:dyDescent="0.2">
      <c r="A579" s="4" t="s">
        <v>171</v>
      </c>
      <c r="B579" s="4"/>
      <c r="C579" s="4"/>
      <c r="D579" s="4"/>
      <c r="E579" s="4"/>
      <c r="F579" s="17">
        <f>3.31+4.27+1.66+5.26+11.61+11.85+9.23+8.85+8.98+10.26+4.05+4.09</f>
        <v>83.42</v>
      </c>
      <c r="G579" s="17">
        <f t="shared" si="0"/>
        <v>36.397748592870542</v>
      </c>
      <c r="H579" s="4"/>
      <c r="I579" s="18">
        <f>3.31+4.27+1.66+5.26+11.61+11.85+9.23+8.85+8.98+10.26+4.05+4.09+8</f>
        <v>91.42</v>
      </c>
      <c r="J579" s="18">
        <f t="shared" si="1"/>
        <v>36.834683105685158</v>
      </c>
      <c r="K579" s="4"/>
      <c r="L579" s="4" t="s">
        <v>182</v>
      </c>
      <c r="M579" s="4"/>
      <c r="N579" s="4"/>
      <c r="O579" s="21">
        <v>0</v>
      </c>
      <c r="P579" s="17">
        <f t="shared" si="2"/>
        <v>0</v>
      </c>
      <c r="Q579" s="4"/>
      <c r="S579" s="29">
        <f t="shared" si="3"/>
        <v>-83.42</v>
      </c>
    </row>
    <row r="580" spans="1:19" ht="14.25" x14ac:dyDescent="0.2">
      <c r="A580" s="4" t="s">
        <v>172</v>
      </c>
      <c r="B580" s="4"/>
      <c r="C580" s="4"/>
      <c r="D580" s="4"/>
      <c r="E580" s="4"/>
      <c r="F580" s="17">
        <f>4.63+7.33+33.85+2.03+0.36+2.04+9.3+0.89+5.46</f>
        <v>65.89</v>
      </c>
      <c r="G580" s="17">
        <f t="shared" si="0"/>
        <v>28.749072821676343</v>
      </c>
      <c r="H580" s="4"/>
      <c r="I580" s="17">
        <f>4.63+7.33+33.85+2.03+0.36+2.04+9.3+0.89+5.46</f>
        <v>65.89</v>
      </c>
      <c r="J580" s="17">
        <f t="shared" si="1"/>
        <v>26.548209033401832</v>
      </c>
      <c r="K580" s="4"/>
      <c r="L580" s="4"/>
      <c r="M580" s="4"/>
      <c r="N580" s="4"/>
      <c r="O580" s="21">
        <v>65</v>
      </c>
      <c r="P580" s="17">
        <f t="shared" si="2"/>
        <v>20.376175548589341</v>
      </c>
      <c r="Q580" s="4"/>
      <c r="S580" s="29">
        <f t="shared" si="3"/>
        <v>-0.89000000000000057</v>
      </c>
    </row>
    <row r="581" spans="1:19" ht="14.25" x14ac:dyDescent="0.2">
      <c r="A581" s="4" t="s">
        <v>158</v>
      </c>
      <c r="B581" s="4"/>
      <c r="C581" s="4"/>
      <c r="D581" s="4"/>
      <c r="E581" s="4"/>
      <c r="F581" s="17">
        <f>2.23+6.76+5.83+5.51</f>
        <v>20.329999999999998</v>
      </c>
      <c r="G581" s="17">
        <f t="shared" si="0"/>
        <v>8.8703695623718311</v>
      </c>
      <c r="H581" s="4"/>
      <c r="I581" s="17">
        <f>2.23+6.76+5.83+5.51</f>
        <v>20.329999999999998</v>
      </c>
      <c r="J581" s="17">
        <f t="shared" si="1"/>
        <v>8.1913050485515129</v>
      </c>
      <c r="K581" s="4"/>
      <c r="L581" s="4"/>
      <c r="M581" s="4"/>
      <c r="N581" s="4"/>
      <c r="O581" s="21">
        <v>25</v>
      </c>
      <c r="P581" s="17">
        <f t="shared" si="2"/>
        <v>7.8369905956112857</v>
      </c>
      <c r="Q581" s="4"/>
      <c r="S581" s="29">
        <f t="shared" si="3"/>
        <v>4.6700000000000017</v>
      </c>
    </row>
    <row r="582" spans="1:19" ht="14.25" x14ac:dyDescent="0.2">
      <c r="A582" s="4" t="s">
        <v>128</v>
      </c>
      <c r="B582" s="4"/>
      <c r="C582" s="4"/>
      <c r="D582" s="4"/>
      <c r="E582" s="4"/>
      <c r="F582" s="17">
        <f>3.52+2.96+2.67+15.03+0.15</f>
        <v>24.33</v>
      </c>
      <c r="G582" s="17">
        <f t="shared" si="0"/>
        <v>10.615646406911296</v>
      </c>
      <c r="H582" s="4"/>
      <c r="I582" s="18">
        <f>3.52+2.96+2.67+15.03+0.15+5</f>
        <v>29.33</v>
      </c>
      <c r="J582" s="18">
        <f t="shared" si="1"/>
        <v>11.817559128087352</v>
      </c>
      <c r="K582" s="4"/>
      <c r="L582" s="4" t="s">
        <v>183</v>
      </c>
      <c r="M582" s="4"/>
      <c r="N582" s="4"/>
      <c r="O582" s="21">
        <v>77.5</v>
      </c>
      <c r="P582" s="17">
        <f t="shared" si="2"/>
        <v>24.294670846394983</v>
      </c>
      <c r="Q582" s="4"/>
      <c r="S582" s="29">
        <f t="shared" si="3"/>
        <v>53.17</v>
      </c>
    </row>
    <row r="583" spans="1:19" ht="14.25" x14ac:dyDescent="0.2">
      <c r="A583" s="4" t="s">
        <v>122</v>
      </c>
      <c r="B583" s="4"/>
      <c r="C583" s="4"/>
      <c r="D583" s="4"/>
      <c r="E583" s="4"/>
      <c r="F583" s="17">
        <f>1.17+9.92+5.2+1.89+8.33</f>
        <v>26.509999999999998</v>
      </c>
      <c r="G583" s="17">
        <f t="shared" si="0"/>
        <v>11.566822287185303</v>
      </c>
      <c r="H583" s="4"/>
      <c r="I583" s="17">
        <f>1.17+9.92+5.2+1.89+8.33</f>
        <v>26.509999999999998</v>
      </c>
      <c r="J583" s="17">
        <f t="shared" si="1"/>
        <v>10.681332849832788</v>
      </c>
      <c r="K583" s="4"/>
      <c r="L583" s="4"/>
      <c r="M583" s="4"/>
      <c r="N583" s="4"/>
      <c r="O583" s="21">
        <v>30</v>
      </c>
      <c r="P583" s="17">
        <f t="shared" si="2"/>
        <v>9.4043887147335425</v>
      </c>
      <c r="Q583" s="4"/>
      <c r="S583" s="29">
        <f t="shared" si="3"/>
        <v>3.490000000000002</v>
      </c>
    </row>
    <row r="584" spans="1:19" ht="14.25" x14ac:dyDescent="0.2">
      <c r="A584" s="9" t="s">
        <v>175</v>
      </c>
      <c r="B584" s="9"/>
      <c r="C584" s="9"/>
      <c r="D584" s="9"/>
      <c r="E584" s="9"/>
      <c r="F584" s="19">
        <v>26.51</v>
      </c>
      <c r="G584" s="4"/>
      <c r="H584" s="4"/>
      <c r="I584" s="4"/>
      <c r="J584" s="4"/>
      <c r="K584" s="4"/>
      <c r="L584" s="4"/>
      <c r="M584" s="4"/>
      <c r="N584" s="4"/>
      <c r="O584" s="9">
        <f>26.5+77.5</f>
        <v>104</v>
      </c>
      <c r="P584" s="4"/>
      <c r="Q584" s="4"/>
      <c r="S584" s="29">
        <f t="shared" si="3"/>
        <v>77.489999999999995</v>
      </c>
    </row>
    <row r="585" spans="1:19" ht="14.25" x14ac:dyDescent="0.2">
      <c r="A585" s="4" t="s">
        <v>214</v>
      </c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>
        <v>77.5</v>
      </c>
      <c r="P585" s="4"/>
      <c r="Q585" s="4"/>
    </row>
    <row r="586" spans="1:19" ht="14.25" x14ac:dyDescent="0.2">
      <c r="A586" s="4" t="s">
        <v>176</v>
      </c>
      <c r="B586" s="4"/>
      <c r="C586" s="4"/>
      <c r="D586" s="4"/>
      <c r="E586" s="4"/>
      <c r="F586" s="17">
        <f>SUM(F575:F583)</f>
        <v>229.18999999999994</v>
      </c>
      <c r="G586" s="4"/>
      <c r="H586" s="4"/>
      <c r="I586" s="18">
        <f>SUM(I575:I583)</f>
        <v>242.18999999999994</v>
      </c>
      <c r="J586" s="4"/>
      <c r="K586" s="4"/>
      <c r="L586" s="4"/>
      <c r="M586" s="4"/>
      <c r="N586" s="4"/>
      <c r="O586" s="27">
        <f>SUM(O575:O583)+O585</f>
        <v>319</v>
      </c>
      <c r="P586" s="4"/>
      <c r="Q586" s="4"/>
    </row>
    <row r="587" spans="1:19" ht="14.25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>
        <v>319</v>
      </c>
      <c r="P587" s="4"/>
      <c r="Q587" s="4"/>
    </row>
    <row r="588" spans="1:19" ht="14.25" x14ac:dyDescent="0.2">
      <c r="A588" s="4"/>
      <c r="B588" s="4"/>
      <c r="C588" s="4"/>
      <c r="D588" s="4"/>
      <c r="E588" s="4"/>
      <c r="F588" s="17"/>
      <c r="G588" s="4"/>
      <c r="H588" s="4"/>
      <c r="I588" s="4"/>
      <c r="J588" s="4"/>
      <c r="K588" s="4"/>
      <c r="L588" s="4"/>
      <c r="M588" s="4"/>
      <c r="N588" s="4"/>
    </row>
    <row r="589" spans="1:19" ht="14.25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</row>
    <row r="590" spans="1:19" ht="14.25" x14ac:dyDescent="0.2">
      <c r="A590" s="4"/>
      <c r="B590" s="4"/>
      <c r="C590" s="4"/>
      <c r="D590" s="4"/>
      <c r="E590" s="4"/>
      <c r="F590" s="17"/>
      <c r="G590" s="4"/>
      <c r="H590" s="4"/>
      <c r="I590" s="17"/>
      <c r="J590" s="4"/>
      <c r="K590" s="4"/>
      <c r="L590" s="17"/>
      <c r="M590" s="17"/>
      <c r="N590" s="4"/>
      <c r="O590" s="4"/>
    </row>
    <row r="591" spans="1:19" ht="14.25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</row>
    <row r="592" spans="1:19" ht="14.25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</row>
  </sheetData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88693-9939-49FF-B84A-B0298AAA6EAE}">
  <dimension ref="A2:M31"/>
  <sheetViews>
    <sheetView zoomScaleNormal="100" workbookViewId="0">
      <selection activeCell="K14" sqref="K14"/>
    </sheetView>
  </sheetViews>
  <sheetFormatPr defaultRowHeight="12" x14ac:dyDescent="0.2"/>
  <cols>
    <col min="1" max="1" width="22.5703125" customWidth="1"/>
    <col min="2" max="2" width="27.85546875" customWidth="1"/>
    <col min="3" max="3" width="18" customWidth="1"/>
  </cols>
  <sheetData>
    <row r="2" spans="1:13" x14ac:dyDescent="0.2">
      <c r="K2" s="1" t="s">
        <v>197</v>
      </c>
    </row>
    <row r="3" spans="1:13" x14ac:dyDescent="0.2">
      <c r="A3" s="1" t="s">
        <v>186</v>
      </c>
      <c r="D3" s="23" t="s">
        <v>192</v>
      </c>
      <c r="E3" s="23"/>
      <c r="F3" s="23"/>
      <c r="H3" s="23" t="s">
        <v>195</v>
      </c>
      <c r="I3" s="23"/>
      <c r="J3" s="23"/>
      <c r="K3" s="23" t="s">
        <v>195</v>
      </c>
      <c r="L3" s="23"/>
      <c r="M3" s="23"/>
    </row>
    <row r="4" spans="1:13" x14ac:dyDescent="0.2">
      <c r="C4" t="s">
        <v>191</v>
      </c>
      <c r="D4" t="s">
        <v>189</v>
      </c>
      <c r="E4" t="s">
        <v>193</v>
      </c>
      <c r="F4" t="s">
        <v>194</v>
      </c>
      <c r="G4" s="1" t="s">
        <v>35</v>
      </c>
      <c r="H4" t="s">
        <v>189</v>
      </c>
      <c r="I4" t="s">
        <v>193</v>
      </c>
      <c r="J4" t="s">
        <v>194</v>
      </c>
      <c r="K4" t="s">
        <v>189</v>
      </c>
      <c r="L4" t="s">
        <v>193</v>
      </c>
      <c r="M4" t="s">
        <v>194</v>
      </c>
    </row>
    <row r="5" spans="1:13" x14ac:dyDescent="0.2">
      <c r="A5" t="s">
        <v>187</v>
      </c>
      <c r="B5" t="s">
        <v>188</v>
      </c>
      <c r="C5">
        <v>0.93700000000000006</v>
      </c>
      <c r="D5">
        <v>11.9</v>
      </c>
      <c r="E5">
        <v>1.35</v>
      </c>
      <c r="F5">
        <v>9.34</v>
      </c>
      <c r="G5">
        <v>131</v>
      </c>
      <c r="H5">
        <f>C5*D5</f>
        <v>11.150300000000001</v>
      </c>
      <c r="I5">
        <f>C5*E5</f>
        <v>1.2649500000000002</v>
      </c>
      <c r="J5">
        <f>C5*F5</f>
        <v>8.7515800000000006</v>
      </c>
      <c r="K5">
        <f>H5*G5</f>
        <v>1460.6893000000002</v>
      </c>
      <c r="L5">
        <f>I5*G5</f>
        <v>165.70845000000003</v>
      </c>
      <c r="M5">
        <f>L5*G5</f>
        <v>21707.806950000002</v>
      </c>
    </row>
    <row r="6" spans="1:13" x14ac:dyDescent="0.2">
      <c r="A6" t="s">
        <v>37</v>
      </c>
      <c r="B6" t="s">
        <v>190</v>
      </c>
      <c r="C6">
        <v>2.17</v>
      </c>
      <c r="D6">
        <v>8.3800000000000008</v>
      </c>
      <c r="E6">
        <v>1.22</v>
      </c>
      <c r="F6">
        <v>4.21</v>
      </c>
      <c r="G6">
        <v>2</v>
      </c>
      <c r="H6">
        <f>C6*D6</f>
        <v>18.1846</v>
      </c>
      <c r="I6">
        <f>E6*C6</f>
        <v>2.6473999999999998</v>
      </c>
      <c r="J6">
        <f>C6*F6</f>
        <v>9.1356999999999999</v>
      </c>
      <c r="K6">
        <f>G6*H6</f>
        <v>36.369199999999999</v>
      </c>
      <c r="L6">
        <f>G6*I6</f>
        <v>5.2947999999999995</v>
      </c>
      <c r="M6">
        <f>G6*J6</f>
        <v>18.2714</v>
      </c>
    </row>
    <row r="7" spans="1:13" x14ac:dyDescent="0.2">
      <c r="A7" t="s">
        <v>198</v>
      </c>
      <c r="B7" t="s">
        <v>199</v>
      </c>
      <c r="C7">
        <v>33.200000000000003</v>
      </c>
      <c r="D7">
        <v>4.5</v>
      </c>
      <c r="E7">
        <v>0.77400000000000002</v>
      </c>
      <c r="F7">
        <v>3.32</v>
      </c>
      <c r="G7">
        <v>213</v>
      </c>
      <c r="H7">
        <f t="shared" ref="H7:H10" si="0">C7*D7</f>
        <v>149.4</v>
      </c>
      <c r="I7">
        <f t="shared" ref="I7:I10" si="1">E7*C7</f>
        <v>25.696800000000003</v>
      </c>
      <c r="J7">
        <f t="shared" ref="J7:J10" si="2">C7*F7</f>
        <v>110.224</v>
      </c>
      <c r="K7">
        <f>G7*H7</f>
        <v>31822.2</v>
      </c>
      <c r="L7">
        <f>G7*I7</f>
        <v>5473.4184000000005</v>
      </c>
      <c r="M7">
        <f>G7*J7</f>
        <v>23477.712</v>
      </c>
    </row>
    <row r="8" spans="1:13" x14ac:dyDescent="0.2">
      <c r="A8" t="s">
        <v>37</v>
      </c>
      <c r="B8" t="s">
        <v>200</v>
      </c>
      <c r="C8">
        <v>6.44</v>
      </c>
      <c r="D8">
        <v>7.01</v>
      </c>
      <c r="E8">
        <v>1.03</v>
      </c>
      <c r="F8">
        <v>7.72</v>
      </c>
      <c r="G8">
        <v>90</v>
      </c>
      <c r="H8">
        <f t="shared" si="0"/>
        <v>45.144400000000005</v>
      </c>
      <c r="I8">
        <f t="shared" si="1"/>
        <v>6.6332000000000004</v>
      </c>
      <c r="J8">
        <f t="shared" si="2"/>
        <v>49.716799999999999</v>
      </c>
      <c r="K8">
        <f>G8*H8</f>
        <v>4062.9960000000005</v>
      </c>
      <c r="L8">
        <f>G8*I8</f>
        <v>596.98800000000006</v>
      </c>
      <c r="M8">
        <f>G8*J8</f>
        <v>4474.5119999999997</v>
      </c>
    </row>
    <row r="9" spans="1:13" x14ac:dyDescent="0.2">
      <c r="A9" t="s">
        <v>201</v>
      </c>
      <c r="B9" t="s">
        <v>200</v>
      </c>
      <c r="C9">
        <v>6.44</v>
      </c>
      <c r="D9">
        <v>7.01</v>
      </c>
      <c r="E9">
        <v>1.03</v>
      </c>
      <c r="F9">
        <v>7.72</v>
      </c>
      <c r="G9">
        <v>22</v>
      </c>
      <c r="H9">
        <f t="shared" si="0"/>
        <v>45.144400000000005</v>
      </c>
      <c r="I9">
        <f t="shared" si="1"/>
        <v>6.6332000000000004</v>
      </c>
      <c r="J9">
        <f t="shared" si="2"/>
        <v>49.716799999999999</v>
      </c>
      <c r="K9">
        <f>G9*H9</f>
        <v>993.17680000000007</v>
      </c>
      <c r="L9">
        <f>I9*G9</f>
        <v>145.93040000000002</v>
      </c>
      <c r="M9">
        <f>G9*J9</f>
        <v>1093.7696000000001</v>
      </c>
    </row>
    <row r="10" spans="1:13" x14ac:dyDescent="0.2">
      <c r="A10" t="s">
        <v>202</v>
      </c>
      <c r="B10" t="s">
        <v>203</v>
      </c>
      <c r="C10">
        <v>1.89</v>
      </c>
      <c r="D10">
        <v>14.1</v>
      </c>
      <c r="E10">
        <v>1.73</v>
      </c>
      <c r="F10">
        <v>12.7</v>
      </c>
      <c r="G10">
        <v>48</v>
      </c>
      <c r="H10">
        <f t="shared" si="0"/>
        <v>26.648999999999997</v>
      </c>
      <c r="I10">
        <f t="shared" si="1"/>
        <v>3.2696999999999998</v>
      </c>
      <c r="J10">
        <f t="shared" si="2"/>
        <v>24.002999999999997</v>
      </c>
      <c r="K10">
        <f>G10*H10</f>
        <v>1279.1519999999998</v>
      </c>
      <c r="L10">
        <f>G10*I10</f>
        <v>156.94559999999998</v>
      </c>
      <c r="M10">
        <f>G10*J10</f>
        <v>1152.1439999999998</v>
      </c>
    </row>
    <row r="12" spans="1:13" x14ac:dyDescent="0.2">
      <c r="J12" t="s">
        <v>196</v>
      </c>
      <c r="K12" s="1">
        <f>SUM(K5:K10)</f>
        <v>39654.583300000006</v>
      </c>
    </row>
    <row r="14" spans="1:13" x14ac:dyDescent="0.2">
      <c r="H14" t="s">
        <v>17</v>
      </c>
      <c r="K14" s="24">
        <f>K6+K7+K8+K9</f>
        <v>36914.742000000006</v>
      </c>
    </row>
    <row r="15" spans="1:13" x14ac:dyDescent="0.2">
      <c r="H15" t="s">
        <v>18</v>
      </c>
      <c r="K15" s="24">
        <f>K5+K10</f>
        <v>2739.8413</v>
      </c>
    </row>
    <row r="17" spans="1:11" x14ac:dyDescent="0.2">
      <c r="A17" s="1"/>
    </row>
    <row r="18" spans="1:11" x14ac:dyDescent="0.2">
      <c r="K18" s="1"/>
    </row>
    <row r="19" spans="1:11" x14ac:dyDescent="0.2">
      <c r="A19" s="1"/>
    </row>
    <row r="20" spans="1:11" x14ac:dyDescent="0.2">
      <c r="G20" s="1"/>
    </row>
    <row r="28" spans="1:11" x14ac:dyDescent="0.2">
      <c r="K28" s="1"/>
    </row>
    <row r="30" spans="1:11" x14ac:dyDescent="0.2">
      <c r="K30" s="24"/>
    </row>
    <row r="31" spans="1:11" x14ac:dyDescent="0.2">
      <c r="K31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4F1E7-C746-4AA4-BF66-3C33EB532AA3}">
  <dimension ref="A1:AJ799"/>
  <sheetViews>
    <sheetView workbookViewId="0">
      <selection activeCell="U21" sqref="U21"/>
    </sheetView>
  </sheetViews>
  <sheetFormatPr defaultRowHeight="12" x14ac:dyDescent="0.2"/>
  <cols>
    <col min="1" max="1" width="60.7109375" bestFit="1" customWidth="1"/>
    <col min="2" max="2" width="10.42578125" bestFit="1" customWidth="1"/>
    <col min="13" max="13" width="10.7109375" customWidth="1"/>
    <col min="16" max="16" width="45.42578125" customWidth="1"/>
    <col min="17" max="17" width="16.7109375" customWidth="1"/>
    <col min="19" max="19" width="39.85546875" customWidth="1"/>
    <col min="23" max="23" width="13.85546875" customWidth="1"/>
    <col min="24" max="24" width="11.28515625" customWidth="1"/>
    <col min="26" max="26" width="44.85546875" customWidth="1"/>
    <col min="27" max="27" width="16.28515625" customWidth="1"/>
  </cols>
  <sheetData>
    <row r="1" spans="1:31" ht="15.75" x14ac:dyDescent="0.25">
      <c r="A1" s="3" t="s">
        <v>2</v>
      </c>
    </row>
    <row r="2" spans="1:31" x14ac:dyDescent="0.2">
      <c r="O2" t="s">
        <v>180</v>
      </c>
    </row>
    <row r="3" spans="1:31" x14ac:dyDescent="0.2">
      <c r="O3" t="s">
        <v>179</v>
      </c>
    </row>
    <row r="6" spans="1:31" x14ac:dyDescent="0.2">
      <c r="O6" t="s">
        <v>181</v>
      </c>
    </row>
    <row r="11" spans="1:31" x14ac:dyDescent="0.2">
      <c r="K11" t="s">
        <v>210</v>
      </c>
      <c r="U11" t="s">
        <v>210</v>
      </c>
      <c r="AC11" t="s">
        <v>210</v>
      </c>
    </row>
    <row r="12" spans="1:31" ht="15" x14ac:dyDescent="0.25">
      <c r="A12" s="7" t="s">
        <v>21</v>
      </c>
      <c r="B12" s="8"/>
      <c r="C12" s="8"/>
      <c r="D12" s="4"/>
      <c r="E12" s="4"/>
      <c r="F12" s="4"/>
      <c r="G12" s="4"/>
      <c r="H12" s="4"/>
      <c r="I12" s="5" t="s">
        <v>12</v>
      </c>
      <c r="J12" s="4"/>
      <c r="K12" s="5" t="s">
        <v>13</v>
      </c>
      <c r="M12" s="11"/>
      <c r="O12" s="7" t="s">
        <v>29</v>
      </c>
      <c r="S12" s="15" t="s">
        <v>12</v>
      </c>
      <c r="T12" s="4"/>
      <c r="U12" s="5" t="s">
        <v>13</v>
      </c>
      <c r="W12" s="11"/>
      <c r="Y12" s="7" t="s">
        <v>81</v>
      </c>
      <c r="AA12" s="5" t="s">
        <v>12</v>
      </c>
      <c r="AB12" s="4"/>
      <c r="AC12" s="5" t="s">
        <v>13</v>
      </c>
    </row>
    <row r="13" spans="1:31" ht="15" x14ac:dyDescent="0.25">
      <c r="A13" s="5" t="s">
        <v>3</v>
      </c>
      <c r="B13" s="4"/>
      <c r="C13" s="4"/>
      <c r="D13" s="4"/>
      <c r="E13" s="4"/>
      <c r="F13" s="4"/>
      <c r="G13" s="4"/>
      <c r="H13" s="4"/>
      <c r="M13" s="11"/>
      <c r="O13" s="5" t="s">
        <v>30</v>
      </c>
      <c r="P13" s="4"/>
      <c r="Q13" s="4"/>
      <c r="R13" s="4"/>
      <c r="S13" s="4"/>
      <c r="T13" s="4"/>
      <c r="U13" s="4"/>
      <c r="V13" s="4"/>
      <c r="W13" s="12"/>
      <c r="Y13" s="5" t="s">
        <v>82</v>
      </c>
      <c r="Z13" s="5"/>
      <c r="AA13" s="5"/>
      <c r="AB13" s="4"/>
      <c r="AC13" s="4"/>
      <c r="AD13" s="4"/>
      <c r="AE13" s="4"/>
    </row>
    <row r="14" spans="1:31" ht="14.25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M14" s="11"/>
      <c r="O14" s="4"/>
      <c r="P14" s="4"/>
      <c r="Q14" s="4"/>
      <c r="R14" s="4"/>
      <c r="S14" s="4"/>
      <c r="T14" s="4"/>
      <c r="U14" s="4"/>
      <c r="V14" s="4"/>
      <c r="W14" s="12"/>
      <c r="Y14" s="4"/>
      <c r="Z14" s="4"/>
      <c r="AB14" s="4"/>
      <c r="AC14" s="4"/>
      <c r="AD14" s="4"/>
      <c r="AE14" s="4"/>
    </row>
    <row r="15" spans="1:31" ht="14.25" x14ac:dyDescent="0.2">
      <c r="A15" s="4" t="s">
        <v>4</v>
      </c>
      <c r="B15" s="4"/>
      <c r="C15" s="4"/>
      <c r="D15" s="4"/>
      <c r="E15" s="4"/>
      <c r="F15" s="4"/>
      <c r="G15" s="4"/>
      <c r="H15" s="4"/>
      <c r="I15" s="6">
        <v>19026</v>
      </c>
      <c r="J15" s="4"/>
      <c r="M15" s="12" t="s">
        <v>8</v>
      </c>
      <c r="O15" s="9" t="s">
        <v>31</v>
      </c>
      <c r="P15" s="9"/>
      <c r="Q15" s="9"/>
      <c r="R15" s="9"/>
      <c r="T15" s="4"/>
      <c r="U15" s="4"/>
      <c r="V15" s="4"/>
      <c r="W15" s="11"/>
      <c r="Y15" s="4" t="s">
        <v>83</v>
      </c>
      <c r="Z15" s="4"/>
      <c r="AA15" s="4">
        <v>280</v>
      </c>
      <c r="AB15" s="4"/>
      <c r="AC15" s="16">
        <v>290</v>
      </c>
      <c r="AD15" s="4"/>
      <c r="AE15" s="4" t="s">
        <v>94</v>
      </c>
    </row>
    <row r="16" spans="1:31" ht="14.25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M16" s="12"/>
      <c r="O16" s="4" t="s">
        <v>18</v>
      </c>
      <c r="P16" s="4"/>
      <c r="Q16" s="4"/>
      <c r="R16" s="4"/>
      <c r="S16" s="4">
        <v>159</v>
      </c>
      <c r="T16" s="4"/>
      <c r="U16" s="16">
        <v>166</v>
      </c>
      <c r="V16" s="4"/>
      <c r="W16" s="12" t="s">
        <v>35</v>
      </c>
      <c r="Y16" s="4"/>
      <c r="Z16" s="4"/>
      <c r="AA16" s="4"/>
      <c r="AB16" s="4"/>
      <c r="AC16" s="4"/>
      <c r="AD16" s="4"/>
      <c r="AE16" s="4"/>
    </row>
    <row r="17" spans="1:31" ht="14.25" x14ac:dyDescent="0.2">
      <c r="A17" s="4" t="s">
        <v>5</v>
      </c>
      <c r="B17" s="4"/>
      <c r="C17" s="4"/>
      <c r="D17" s="4"/>
      <c r="E17" s="4"/>
      <c r="F17" s="4"/>
      <c r="G17" s="4"/>
      <c r="H17" s="4"/>
      <c r="I17" s="4">
        <v>0</v>
      </c>
      <c r="J17" s="4"/>
      <c r="M17" s="12" t="s">
        <v>9</v>
      </c>
      <c r="O17" s="10" t="s">
        <v>32</v>
      </c>
      <c r="P17" s="4"/>
      <c r="Q17" s="4"/>
      <c r="R17" s="4"/>
      <c r="S17" s="4"/>
      <c r="T17" s="4"/>
      <c r="U17" s="4"/>
      <c r="V17" s="4"/>
      <c r="W17" s="12"/>
      <c r="Y17" s="4" t="s">
        <v>84</v>
      </c>
      <c r="Z17" s="4"/>
      <c r="AA17" s="4">
        <v>0</v>
      </c>
      <c r="AB17" s="4"/>
      <c r="AC17" s="4"/>
      <c r="AD17" s="4"/>
      <c r="AE17" s="4" t="s">
        <v>94</v>
      </c>
    </row>
    <row r="18" spans="1:31" ht="14.25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M18" s="12"/>
      <c r="O18" s="4" t="s">
        <v>33</v>
      </c>
      <c r="P18" s="4"/>
      <c r="Q18" s="4"/>
      <c r="R18" s="4"/>
      <c r="S18" s="4">
        <v>0</v>
      </c>
      <c r="T18" s="4"/>
      <c r="U18" s="4"/>
      <c r="V18" s="4"/>
      <c r="W18" s="12" t="s">
        <v>40</v>
      </c>
      <c r="Y18" s="4"/>
      <c r="Z18" s="4"/>
      <c r="AA18" s="4"/>
      <c r="AB18" s="4"/>
      <c r="AC18" s="4"/>
      <c r="AD18" s="4"/>
      <c r="AE18" s="4"/>
    </row>
    <row r="19" spans="1:31" ht="14.25" x14ac:dyDescent="0.2">
      <c r="A19" s="4" t="s">
        <v>6</v>
      </c>
      <c r="B19" s="4"/>
      <c r="C19" s="4"/>
      <c r="D19" s="4"/>
      <c r="E19" s="4"/>
      <c r="F19" s="4"/>
      <c r="G19" s="4"/>
      <c r="H19" s="4"/>
      <c r="I19" s="4">
        <v>859</v>
      </c>
      <c r="J19" s="4"/>
      <c r="M19" s="12" t="s">
        <v>10</v>
      </c>
      <c r="O19" s="4" t="s">
        <v>34</v>
      </c>
      <c r="P19" s="4"/>
      <c r="Q19" s="4"/>
      <c r="R19" s="4"/>
      <c r="S19" s="4">
        <v>0</v>
      </c>
      <c r="T19" s="4"/>
      <c r="U19" s="4"/>
      <c r="V19" s="4"/>
      <c r="W19" s="12" t="s">
        <v>41</v>
      </c>
      <c r="X19" s="4"/>
      <c r="Y19" s="4" t="s">
        <v>85</v>
      </c>
      <c r="Z19" s="4"/>
      <c r="AA19" s="4">
        <v>0</v>
      </c>
      <c r="AB19" s="4"/>
      <c r="AC19" s="4"/>
      <c r="AD19" s="4"/>
      <c r="AE19" s="4" t="s">
        <v>94</v>
      </c>
    </row>
    <row r="20" spans="1:31" ht="14.25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M20" s="12"/>
      <c r="O20" s="4"/>
      <c r="P20" s="4"/>
      <c r="Q20" s="4"/>
      <c r="R20" s="4"/>
      <c r="S20" s="4"/>
      <c r="T20" s="4"/>
      <c r="U20" s="4"/>
      <c r="V20" s="4"/>
      <c r="W20" s="12"/>
      <c r="X20" s="4"/>
      <c r="Y20" s="4"/>
      <c r="Z20" s="4"/>
      <c r="AA20" s="4"/>
      <c r="AB20" s="4"/>
      <c r="AC20" s="4"/>
      <c r="AD20" s="4"/>
      <c r="AE20" s="4"/>
    </row>
    <row r="21" spans="1:31" ht="14.25" x14ac:dyDescent="0.2">
      <c r="A21" s="4" t="s">
        <v>7</v>
      </c>
      <c r="B21" s="4"/>
      <c r="C21" s="4"/>
      <c r="D21" s="4"/>
      <c r="E21" s="4"/>
      <c r="F21" s="4"/>
      <c r="G21" s="4"/>
      <c r="H21" s="4"/>
      <c r="I21" s="4">
        <v>0</v>
      </c>
      <c r="J21" s="4"/>
      <c r="M21" s="12" t="s">
        <v>11</v>
      </c>
      <c r="O21" s="9" t="s">
        <v>36</v>
      </c>
      <c r="P21" s="9"/>
      <c r="Q21" s="9"/>
      <c r="R21" s="9"/>
      <c r="S21" s="4"/>
      <c r="T21" s="4"/>
      <c r="U21" s="4"/>
      <c r="V21" s="4"/>
      <c r="W21" s="12"/>
      <c r="X21" s="4"/>
      <c r="Y21" s="4"/>
      <c r="Z21" s="4"/>
      <c r="AA21" s="4"/>
      <c r="AB21" s="4"/>
      <c r="AC21" s="4"/>
      <c r="AD21" s="4"/>
      <c r="AE21" s="4"/>
    </row>
    <row r="22" spans="1:31" ht="15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M22" s="11"/>
      <c r="O22" s="4" t="s">
        <v>37</v>
      </c>
      <c r="P22" s="4"/>
      <c r="Q22" s="4"/>
      <c r="R22" s="4"/>
      <c r="S22" s="4">
        <v>3</v>
      </c>
      <c r="T22" s="4"/>
      <c r="U22" s="16">
        <v>3</v>
      </c>
      <c r="V22" s="4"/>
      <c r="W22" s="12" t="s">
        <v>35</v>
      </c>
      <c r="X22" s="4"/>
      <c r="Y22" s="5" t="s">
        <v>1</v>
      </c>
      <c r="Z22" s="4"/>
      <c r="AA22" s="4"/>
      <c r="AB22" s="4"/>
      <c r="AC22" s="4"/>
      <c r="AD22" s="4"/>
      <c r="AE22" s="4"/>
    </row>
    <row r="23" spans="1:31" ht="14.2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M23" s="11"/>
      <c r="O23" s="4" t="s">
        <v>38</v>
      </c>
      <c r="P23" s="4"/>
      <c r="Q23" s="4"/>
      <c r="R23" s="4"/>
      <c r="S23" s="4">
        <v>0</v>
      </c>
      <c r="T23" s="4"/>
      <c r="U23" s="4"/>
      <c r="V23" s="4"/>
      <c r="W23" s="12" t="s">
        <v>42</v>
      </c>
      <c r="X23" s="4"/>
      <c r="Y23" s="4" t="s">
        <v>86</v>
      </c>
      <c r="Z23" s="4"/>
      <c r="AA23" s="4">
        <v>0</v>
      </c>
      <c r="AB23" s="4"/>
      <c r="AC23" s="4"/>
      <c r="AD23" s="4"/>
      <c r="AE23" s="4" t="s">
        <v>99</v>
      </c>
    </row>
    <row r="24" spans="1:31" ht="15" x14ac:dyDescent="0.25">
      <c r="A24" s="5" t="s">
        <v>14</v>
      </c>
      <c r="B24" s="4"/>
      <c r="C24" s="4"/>
      <c r="D24" s="4"/>
      <c r="E24" s="4"/>
      <c r="F24" s="4"/>
      <c r="G24" s="4"/>
      <c r="H24" s="4"/>
      <c r="I24" s="4"/>
      <c r="J24" s="4"/>
      <c r="K24" s="4"/>
      <c r="M24" s="11"/>
      <c r="O24" s="4" t="s">
        <v>39</v>
      </c>
      <c r="P24" s="4"/>
      <c r="Q24" s="4"/>
      <c r="R24" s="4"/>
      <c r="S24" s="4">
        <v>0</v>
      </c>
      <c r="T24" s="4"/>
      <c r="U24" s="4"/>
      <c r="V24" s="4"/>
      <c r="W24" s="12" t="s">
        <v>42</v>
      </c>
      <c r="X24" s="4"/>
      <c r="Y24" s="4"/>
      <c r="Z24" s="4"/>
      <c r="AB24" s="4"/>
      <c r="AC24" s="4"/>
      <c r="AD24" s="4"/>
      <c r="AE24" s="4"/>
    </row>
    <row r="25" spans="1:31" ht="14.25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M25" s="11"/>
      <c r="O25" s="10" t="s">
        <v>32</v>
      </c>
      <c r="P25" s="4"/>
      <c r="Q25" s="4"/>
      <c r="R25" s="4"/>
      <c r="S25" s="4"/>
      <c r="T25" s="4"/>
      <c r="U25" s="4"/>
      <c r="V25" s="4"/>
      <c r="W25" s="11"/>
      <c r="X25" s="4"/>
      <c r="Y25" s="4" t="s">
        <v>87</v>
      </c>
      <c r="Z25" s="4"/>
      <c r="AA25" s="4">
        <v>144594</v>
      </c>
      <c r="AB25" s="4"/>
      <c r="AC25" s="22">
        <v>151371</v>
      </c>
      <c r="AD25" s="4"/>
      <c r="AE25" s="4" t="s">
        <v>99</v>
      </c>
    </row>
    <row r="26" spans="1:31" ht="14.25" x14ac:dyDescent="0.2">
      <c r="A26" s="4" t="s">
        <v>15</v>
      </c>
      <c r="B26" s="4"/>
      <c r="C26" s="4"/>
      <c r="D26" s="4"/>
      <c r="E26" s="4"/>
      <c r="F26" s="4"/>
      <c r="G26" s="4"/>
      <c r="H26" s="4"/>
      <c r="I26" s="4">
        <v>36852</v>
      </c>
      <c r="J26" s="4"/>
      <c r="K26" s="16">
        <v>38976</v>
      </c>
      <c r="M26" s="12" t="s">
        <v>8</v>
      </c>
      <c r="O26" s="4" t="s">
        <v>33</v>
      </c>
      <c r="P26" s="4"/>
      <c r="Q26" s="4"/>
      <c r="R26" s="4"/>
      <c r="S26" s="4">
        <v>0</v>
      </c>
      <c r="T26" s="4"/>
      <c r="U26" s="4"/>
      <c r="V26" s="4"/>
      <c r="W26" s="12" t="s">
        <v>40</v>
      </c>
      <c r="X26" s="4"/>
      <c r="Y26" s="4"/>
      <c r="Z26" s="4"/>
      <c r="AA26" s="4"/>
      <c r="AB26" s="4"/>
      <c r="AC26" s="4"/>
      <c r="AD26" s="4"/>
      <c r="AE26" s="4"/>
    </row>
    <row r="27" spans="1:31" ht="14.2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M27" s="12"/>
      <c r="O27" s="4" t="s">
        <v>34</v>
      </c>
      <c r="P27" s="4"/>
      <c r="Q27" s="4"/>
      <c r="R27" s="4"/>
      <c r="S27" s="4">
        <v>0</v>
      </c>
      <c r="T27" s="4"/>
      <c r="U27" s="4"/>
      <c r="V27" s="4"/>
      <c r="W27" s="12" t="s">
        <v>41</v>
      </c>
      <c r="X27" s="4"/>
      <c r="Y27" s="4" t="s">
        <v>88</v>
      </c>
      <c r="Z27" s="4"/>
      <c r="AA27" s="4">
        <v>0</v>
      </c>
      <c r="AB27" s="4"/>
      <c r="AC27" s="4"/>
      <c r="AD27" s="4"/>
      <c r="AE27" s="4" t="s">
        <v>99</v>
      </c>
    </row>
    <row r="28" spans="1:31" ht="14.25" x14ac:dyDescent="0.2">
      <c r="A28" s="4" t="s">
        <v>16</v>
      </c>
      <c r="B28" s="4"/>
      <c r="C28" s="4"/>
      <c r="D28" s="4"/>
      <c r="E28" s="4"/>
      <c r="F28" s="4"/>
      <c r="G28" s="4"/>
      <c r="H28" s="4"/>
      <c r="I28" s="4">
        <v>0</v>
      </c>
      <c r="J28" s="4"/>
      <c r="K28" s="4"/>
      <c r="M28" s="12" t="s">
        <v>8</v>
      </c>
      <c r="O28" s="4"/>
      <c r="P28" s="4"/>
      <c r="Q28" s="4"/>
      <c r="R28" s="4"/>
      <c r="S28" s="4"/>
      <c r="T28" s="4"/>
      <c r="U28" s="4"/>
      <c r="V28" s="4"/>
      <c r="W28" s="12"/>
      <c r="X28" s="4"/>
      <c r="Y28" s="4"/>
      <c r="Z28" s="4"/>
      <c r="AA28" s="4"/>
      <c r="AB28" s="4"/>
      <c r="AC28" s="4"/>
      <c r="AD28" s="4"/>
      <c r="AE28" s="4"/>
    </row>
    <row r="29" spans="1:31" ht="14.25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M29" s="12"/>
      <c r="O29" s="9" t="s">
        <v>43</v>
      </c>
      <c r="P29" s="9"/>
      <c r="Q29" s="9"/>
      <c r="R29" s="9"/>
      <c r="S29" s="4"/>
      <c r="T29" s="4"/>
      <c r="U29" s="4"/>
      <c r="V29" s="4"/>
      <c r="W29" s="12"/>
      <c r="X29" s="4"/>
      <c r="Y29" s="4" t="s">
        <v>89</v>
      </c>
      <c r="Z29" s="4"/>
      <c r="AA29" s="4">
        <v>22321</v>
      </c>
      <c r="AB29" s="4"/>
      <c r="AC29" s="4"/>
      <c r="AD29" s="4"/>
      <c r="AE29" s="4" t="s">
        <v>98</v>
      </c>
    </row>
    <row r="30" spans="1:31" ht="14.25" x14ac:dyDescent="0.2">
      <c r="A30" s="4" t="s">
        <v>17</v>
      </c>
      <c r="B30" s="4"/>
      <c r="C30" s="4"/>
      <c r="D30" s="4"/>
      <c r="E30" s="4"/>
      <c r="F30" s="4"/>
      <c r="G30" s="4"/>
      <c r="H30" s="4"/>
      <c r="I30" s="4">
        <v>24409</v>
      </c>
      <c r="J30" s="4"/>
      <c r="K30" s="16">
        <f>I30+2018.52+I34</f>
        <v>37458.520000000004</v>
      </c>
      <c r="M30" s="12" t="s">
        <v>8</v>
      </c>
      <c r="O30" s="4" t="s">
        <v>198</v>
      </c>
      <c r="P30" s="4"/>
      <c r="Q30" s="4"/>
      <c r="R30" s="4"/>
      <c r="S30" s="4">
        <v>256</v>
      </c>
      <c r="T30" s="4"/>
      <c r="U30" s="16">
        <v>268</v>
      </c>
      <c r="V30" s="4"/>
      <c r="W30" s="12" t="s">
        <v>35</v>
      </c>
      <c r="X30" s="4"/>
      <c r="Y30" s="4"/>
      <c r="Z30" s="4"/>
      <c r="AA30" s="4"/>
      <c r="AB30" s="4"/>
      <c r="AC30" s="4"/>
      <c r="AD30" s="4"/>
      <c r="AE30" s="4"/>
    </row>
    <row r="31" spans="1:31" ht="14.25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M31" s="12"/>
      <c r="O31" s="4" t="s">
        <v>38</v>
      </c>
      <c r="P31" s="4"/>
      <c r="Q31" s="4"/>
      <c r="R31" s="4"/>
      <c r="S31" s="4">
        <v>0</v>
      </c>
      <c r="T31" s="4"/>
      <c r="U31" s="4"/>
      <c r="V31" s="4"/>
      <c r="W31" s="12" t="s">
        <v>42</v>
      </c>
      <c r="X31" s="4"/>
      <c r="Y31" s="4" t="s">
        <v>90</v>
      </c>
      <c r="Z31" s="4"/>
      <c r="AA31" s="4">
        <v>0</v>
      </c>
      <c r="AB31" s="4"/>
      <c r="AC31" s="4"/>
      <c r="AD31" s="4"/>
      <c r="AE31" s="4" t="s">
        <v>100</v>
      </c>
    </row>
    <row r="32" spans="1:31" ht="14.25" x14ac:dyDescent="0.2">
      <c r="A32" s="4" t="s">
        <v>18</v>
      </c>
      <c r="B32" s="4"/>
      <c r="C32" s="4"/>
      <c r="D32" s="4"/>
      <c r="E32" s="4"/>
      <c r="F32" s="4"/>
      <c r="G32" s="4"/>
      <c r="H32" s="4"/>
      <c r="I32" s="4">
        <v>1412</v>
      </c>
      <c r="J32" s="4"/>
      <c r="K32" s="16">
        <f>I32+105.69</f>
        <v>1517.69</v>
      </c>
      <c r="M32" s="12" t="s">
        <v>8</v>
      </c>
      <c r="O32" s="4" t="s">
        <v>39</v>
      </c>
      <c r="P32" s="4"/>
      <c r="Q32" s="4"/>
      <c r="R32" s="4"/>
      <c r="S32" s="4">
        <v>0</v>
      </c>
      <c r="T32" s="4"/>
      <c r="U32" s="4"/>
      <c r="V32" s="4"/>
      <c r="W32" s="12" t="s">
        <v>42</v>
      </c>
      <c r="X32" s="4"/>
      <c r="Y32" s="4"/>
      <c r="Z32" s="4"/>
      <c r="AA32" s="4"/>
      <c r="AB32" s="4"/>
      <c r="AC32" s="4"/>
      <c r="AD32" s="4"/>
      <c r="AE32" s="4"/>
    </row>
    <row r="33" spans="1:31" ht="14.2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M33" s="12"/>
      <c r="O33" s="10" t="s">
        <v>32</v>
      </c>
      <c r="P33" s="4"/>
      <c r="Q33" s="4"/>
      <c r="R33" s="4"/>
      <c r="S33" s="4"/>
      <c r="T33" s="4"/>
      <c r="U33" s="4"/>
      <c r="V33" s="4"/>
      <c r="W33" s="11"/>
      <c r="X33" s="4"/>
      <c r="Y33" s="4" t="s">
        <v>91</v>
      </c>
      <c r="Z33" s="4"/>
      <c r="AA33" s="4">
        <v>0</v>
      </c>
      <c r="AB33" s="4"/>
      <c r="AC33" s="4"/>
      <c r="AD33" s="4"/>
      <c r="AE33" s="4" t="s">
        <v>94</v>
      </c>
    </row>
    <row r="34" spans="1:31" ht="14.25" x14ac:dyDescent="0.2">
      <c r="A34" s="4" t="s">
        <v>19</v>
      </c>
      <c r="B34" s="4"/>
      <c r="C34" s="4"/>
      <c r="D34" s="4"/>
      <c r="E34" s="4"/>
      <c r="F34" s="4"/>
      <c r="G34" s="4"/>
      <c r="H34" s="4"/>
      <c r="I34" s="4">
        <v>11031</v>
      </c>
      <c r="J34" s="4"/>
      <c r="K34" s="16">
        <v>0</v>
      </c>
      <c r="M34" s="12" t="s">
        <v>9</v>
      </c>
      <c r="O34" s="4" t="s">
        <v>33</v>
      </c>
      <c r="P34" s="4"/>
      <c r="Q34" s="4"/>
      <c r="R34" s="4"/>
      <c r="S34" s="4">
        <v>0</v>
      </c>
      <c r="T34" s="4"/>
      <c r="U34" s="4"/>
      <c r="V34" s="4"/>
      <c r="W34" s="12" t="s">
        <v>40</v>
      </c>
      <c r="X34" s="4"/>
      <c r="Y34" s="4"/>
      <c r="Z34" s="4"/>
      <c r="AA34" s="4"/>
      <c r="AB34" s="4"/>
      <c r="AC34" s="4"/>
      <c r="AD34" s="4"/>
      <c r="AE34" s="4"/>
    </row>
    <row r="35" spans="1:31" ht="14.2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M35" s="11"/>
      <c r="O35" s="4" t="s">
        <v>34</v>
      </c>
      <c r="P35" s="4"/>
      <c r="Q35" s="4"/>
      <c r="R35" s="4"/>
      <c r="S35" s="4">
        <v>0</v>
      </c>
      <c r="T35" s="4"/>
      <c r="U35" s="4"/>
      <c r="V35" s="4"/>
      <c r="W35" s="12" t="s">
        <v>41</v>
      </c>
      <c r="X35" s="4"/>
      <c r="Y35" s="4" t="s">
        <v>92</v>
      </c>
      <c r="Z35" s="4"/>
      <c r="AA35" s="4">
        <v>0</v>
      </c>
      <c r="AB35" s="4"/>
      <c r="AC35" s="4"/>
      <c r="AD35" s="4"/>
      <c r="AE35" s="4" t="s">
        <v>94</v>
      </c>
    </row>
    <row r="36" spans="1:31" ht="15" x14ac:dyDescent="0.25">
      <c r="A36" s="5" t="s">
        <v>20</v>
      </c>
      <c r="B36" s="4"/>
      <c r="C36" s="4"/>
      <c r="D36" s="4"/>
      <c r="E36" s="4"/>
      <c r="F36" s="4"/>
      <c r="G36" s="4"/>
      <c r="H36" s="4"/>
      <c r="I36" s="4"/>
      <c r="J36" s="4"/>
      <c r="K36" s="4"/>
      <c r="M36" s="11"/>
      <c r="O36" s="4"/>
      <c r="P36" s="4"/>
      <c r="Q36" s="4"/>
      <c r="R36" s="4"/>
      <c r="S36" s="4"/>
      <c r="T36" s="4"/>
      <c r="U36" s="4"/>
      <c r="V36" s="4"/>
      <c r="W36" s="12"/>
      <c r="X36" s="4"/>
      <c r="Y36" s="4"/>
      <c r="Z36" s="4"/>
      <c r="AA36" s="4"/>
      <c r="AB36" s="4"/>
      <c r="AC36" s="4"/>
      <c r="AD36" s="4"/>
      <c r="AE36" s="4"/>
    </row>
    <row r="37" spans="1:31" ht="14.2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M37" s="11"/>
      <c r="O37" s="9" t="s">
        <v>44</v>
      </c>
      <c r="P37" s="9"/>
      <c r="Q37" s="9"/>
      <c r="R37" s="9"/>
      <c r="S37" s="4"/>
      <c r="T37" s="4"/>
      <c r="U37" s="4"/>
      <c r="V37" s="4"/>
      <c r="W37" s="12"/>
      <c r="X37" s="4"/>
      <c r="Y37" s="4" t="s">
        <v>93</v>
      </c>
      <c r="Z37" s="4"/>
      <c r="AA37" s="4">
        <v>0</v>
      </c>
      <c r="AB37" s="4"/>
      <c r="AC37" s="4"/>
      <c r="AD37" s="4"/>
      <c r="AE37" s="4" t="s">
        <v>94</v>
      </c>
    </row>
    <row r="38" spans="1:31" ht="14.25" x14ac:dyDescent="0.2">
      <c r="A38" s="4" t="s">
        <v>22</v>
      </c>
      <c r="B38" s="4"/>
      <c r="C38" s="4"/>
      <c r="D38" s="4"/>
      <c r="E38" s="4"/>
      <c r="F38" s="4"/>
      <c r="G38" s="4"/>
      <c r="H38" s="4"/>
      <c r="I38" s="4"/>
      <c r="J38" s="4"/>
      <c r="K38" s="4"/>
      <c r="M38" s="11"/>
      <c r="O38" s="4" t="s">
        <v>37</v>
      </c>
      <c r="P38" s="4"/>
      <c r="Q38" s="4"/>
      <c r="R38" s="4"/>
      <c r="S38" s="4">
        <v>110</v>
      </c>
      <c r="T38" s="4"/>
      <c r="U38" s="16">
        <v>114</v>
      </c>
      <c r="V38" s="4"/>
      <c r="W38" s="12" t="s">
        <v>35</v>
      </c>
      <c r="X38" s="4"/>
      <c r="Y38" s="4"/>
      <c r="Z38" s="4"/>
      <c r="AA38" s="4"/>
      <c r="AB38" s="4"/>
      <c r="AC38" s="4"/>
    </row>
    <row r="39" spans="1:31" ht="1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M39" s="11"/>
      <c r="O39" s="4" t="s">
        <v>38</v>
      </c>
      <c r="P39" s="4"/>
      <c r="Q39" s="4"/>
      <c r="R39" s="4"/>
      <c r="S39" s="4">
        <v>0</v>
      </c>
      <c r="T39" s="4"/>
      <c r="U39" s="4"/>
      <c r="V39" s="4"/>
      <c r="W39" s="12" t="s">
        <v>42</v>
      </c>
      <c r="X39" s="4"/>
      <c r="Y39" s="5" t="s">
        <v>95</v>
      </c>
      <c r="Z39" s="4"/>
      <c r="AA39" s="4"/>
      <c r="AB39" s="4"/>
      <c r="AC39" s="4"/>
    </row>
    <row r="40" spans="1:31" ht="15" x14ac:dyDescent="0.25">
      <c r="A40" s="5" t="s">
        <v>23</v>
      </c>
      <c r="B40" s="4"/>
      <c r="C40" s="4"/>
      <c r="D40" s="4"/>
      <c r="E40" s="4"/>
      <c r="F40" s="4"/>
      <c r="G40" s="4"/>
      <c r="H40" s="4"/>
      <c r="I40" s="4"/>
      <c r="J40" s="4"/>
      <c r="K40" s="4"/>
      <c r="M40" s="11"/>
      <c r="O40" s="4" t="s">
        <v>39</v>
      </c>
      <c r="P40" s="4"/>
      <c r="Q40" s="4"/>
      <c r="R40" s="4"/>
      <c r="S40" s="4">
        <v>0</v>
      </c>
      <c r="T40" s="4"/>
      <c r="U40" s="4"/>
      <c r="V40" s="4"/>
      <c r="W40" s="12" t="s">
        <v>42</v>
      </c>
      <c r="X40" s="4"/>
      <c r="Y40" s="4" t="s">
        <v>96</v>
      </c>
      <c r="Z40" s="4"/>
      <c r="AA40" s="4">
        <v>0</v>
      </c>
      <c r="AB40" s="4"/>
      <c r="AC40" s="4"/>
      <c r="AE40" s="4" t="s">
        <v>101</v>
      </c>
    </row>
    <row r="41" spans="1:31" ht="14.2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M41" s="11"/>
      <c r="O41" s="10" t="s">
        <v>32</v>
      </c>
      <c r="P41" s="4"/>
      <c r="Q41" s="4"/>
      <c r="R41" s="4"/>
      <c r="S41" s="4"/>
      <c r="T41" s="4"/>
      <c r="U41" s="4"/>
      <c r="V41" s="4"/>
      <c r="W41" s="11"/>
      <c r="X41" s="4"/>
      <c r="Y41" s="4"/>
      <c r="Z41" s="4"/>
      <c r="AA41" s="4"/>
      <c r="AB41" s="4"/>
      <c r="AC41" s="4"/>
      <c r="AE41" s="4"/>
    </row>
    <row r="42" spans="1:31" ht="14.25" x14ac:dyDescent="0.2">
      <c r="A42" s="4" t="s">
        <v>24</v>
      </c>
      <c r="B42" s="4"/>
      <c r="C42" s="4"/>
      <c r="D42" s="4"/>
      <c r="E42" s="4"/>
      <c r="F42" s="4"/>
      <c r="G42" s="4"/>
      <c r="H42" s="4"/>
      <c r="I42" s="4">
        <v>221.8</v>
      </c>
      <c r="J42" s="4"/>
      <c r="K42" s="4"/>
      <c r="M42" s="12" t="s">
        <v>26</v>
      </c>
      <c r="O42" s="4" t="s">
        <v>33</v>
      </c>
      <c r="P42" s="4"/>
      <c r="Q42" s="4"/>
      <c r="R42" s="4"/>
      <c r="S42" s="4">
        <v>0</v>
      </c>
      <c r="T42" s="4"/>
      <c r="U42" s="4"/>
      <c r="V42" s="4"/>
      <c r="W42" s="12" t="s">
        <v>40</v>
      </c>
      <c r="X42" s="4"/>
      <c r="Y42" s="4" t="s">
        <v>97</v>
      </c>
      <c r="Z42" s="4"/>
      <c r="AA42" s="4">
        <v>0</v>
      </c>
      <c r="AB42" s="4"/>
      <c r="AC42" s="4"/>
      <c r="AE42" s="4" t="s">
        <v>101</v>
      </c>
    </row>
    <row r="43" spans="1:31" ht="14.25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M43" s="12"/>
      <c r="O43" s="4" t="s">
        <v>34</v>
      </c>
      <c r="P43" s="4"/>
      <c r="Q43" s="4"/>
      <c r="R43" s="4"/>
      <c r="S43" s="4">
        <v>0</v>
      </c>
      <c r="T43" s="4"/>
      <c r="U43" s="4"/>
      <c r="V43" s="4"/>
      <c r="W43" s="12" t="s">
        <v>41</v>
      </c>
      <c r="X43" s="4"/>
      <c r="Y43" s="4"/>
      <c r="Z43" s="4"/>
      <c r="AA43" s="4"/>
      <c r="AB43" s="4"/>
      <c r="AC43" s="4"/>
    </row>
    <row r="44" spans="1:31" ht="14.25" x14ac:dyDescent="0.2">
      <c r="A44" s="4" t="s">
        <v>25</v>
      </c>
      <c r="B44" s="4"/>
      <c r="C44" s="4"/>
      <c r="D44" s="4"/>
      <c r="E44" s="4"/>
      <c r="F44" s="4"/>
      <c r="G44" s="4"/>
      <c r="H44" s="4"/>
      <c r="I44" s="4">
        <v>170</v>
      </c>
      <c r="J44" s="4"/>
      <c r="K44" s="4"/>
      <c r="M44" s="12" t="s">
        <v>27</v>
      </c>
      <c r="O44" s="4"/>
      <c r="P44" s="4"/>
      <c r="Q44" s="4"/>
      <c r="R44" s="4"/>
      <c r="S44" s="4"/>
      <c r="T44" s="4"/>
      <c r="U44" s="4"/>
      <c r="V44" s="4"/>
      <c r="W44" s="12"/>
      <c r="X44" s="4"/>
      <c r="Y44" s="4"/>
      <c r="Z44" s="4"/>
      <c r="AA44" s="4"/>
      <c r="AB44" s="4"/>
      <c r="AC44" s="4"/>
    </row>
    <row r="45" spans="1:31" ht="14.25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M45" s="11"/>
      <c r="O45" s="4" t="s">
        <v>45</v>
      </c>
      <c r="P45" s="4"/>
      <c r="Q45" s="4"/>
      <c r="R45" s="4"/>
      <c r="S45" s="4">
        <v>27</v>
      </c>
      <c r="T45" s="4"/>
      <c r="U45" s="16">
        <v>28</v>
      </c>
      <c r="V45" s="4"/>
      <c r="W45" s="12" t="s">
        <v>35</v>
      </c>
      <c r="X45" s="4"/>
      <c r="Y45" s="4"/>
      <c r="Z45" s="4"/>
      <c r="AA45" s="4"/>
      <c r="AB45" s="4"/>
      <c r="AC45" s="4"/>
    </row>
    <row r="46" spans="1:31" ht="14.25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M46" s="11"/>
      <c r="O46" s="4" t="s">
        <v>38</v>
      </c>
      <c r="P46" s="4"/>
      <c r="Q46" s="4"/>
      <c r="R46" s="4"/>
      <c r="S46" s="4">
        <v>0</v>
      </c>
      <c r="T46" s="4"/>
      <c r="U46" s="4"/>
      <c r="V46" s="4"/>
      <c r="W46" s="12" t="s">
        <v>42</v>
      </c>
      <c r="X46" s="4"/>
      <c r="Y46" s="4"/>
      <c r="Z46" s="4"/>
      <c r="AA46" s="4"/>
      <c r="AB46" s="4"/>
      <c r="AC46" s="4"/>
    </row>
    <row r="47" spans="1:31" ht="15" x14ac:dyDescent="0.25">
      <c r="A47" s="5" t="s">
        <v>28</v>
      </c>
      <c r="B47" s="4"/>
      <c r="C47" s="4"/>
      <c r="D47" s="4"/>
      <c r="E47" s="4"/>
      <c r="F47" s="4"/>
      <c r="G47" s="4"/>
      <c r="H47" s="4"/>
      <c r="I47" s="4"/>
      <c r="J47" s="4"/>
      <c r="K47" s="4"/>
      <c r="M47" s="11"/>
      <c r="O47" s="4" t="s">
        <v>39</v>
      </c>
      <c r="P47" s="4"/>
      <c r="Q47" s="4"/>
      <c r="R47" s="4"/>
      <c r="S47" s="4">
        <v>0</v>
      </c>
      <c r="T47" s="4"/>
      <c r="U47" s="4"/>
      <c r="V47" s="4"/>
      <c r="W47" s="12" t="s">
        <v>42</v>
      </c>
      <c r="X47" s="4"/>
      <c r="Y47" s="4"/>
      <c r="Z47" s="4"/>
      <c r="AA47" s="4"/>
      <c r="AB47" s="4"/>
      <c r="AC47" s="4"/>
    </row>
    <row r="48" spans="1:31" ht="14.25" x14ac:dyDescent="0.2">
      <c r="A48" s="4" t="s">
        <v>102</v>
      </c>
      <c r="B48" s="4"/>
      <c r="C48" s="4"/>
      <c r="D48" s="4"/>
      <c r="E48" s="4"/>
      <c r="F48" s="4"/>
      <c r="G48" s="4"/>
      <c r="H48" s="4"/>
      <c r="I48" s="4"/>
      <c r="J48" s="4"/>
      <c r="K48" s="4"/>
      <c r="M48" s="11"/>
      <c r="O48" s="10" t="s">
        <v>32</v>
      </c>
      <c r="P48" s="4"/>
      <c r="Q48" s="4"/>
      <c r="R48" s="4"/>
      <c r="S48" s="4"/>
      <c r="T48" s="4"/>
      <c r="U48" s="4"/>
      <c r="V48" s="4"/>
      <c r="W48" s="11"/>
      <c r="X48" s="4"/>
      <c r="Y48" s="4"/>
      <c r="Z48" s="4"/>
      <c r="AA48" s="4"/>
      <c r="AB48" s="4"/>
      <c r="AC48" s="4"/>
    </row>
    <row r="49" spans="1:36" ht="14.25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M49" s="11"/>
      <c r="O49" s="4" t="s">
        <v>33</v>
      </c>
      <c r="S49" s="4">
        <v>0</v>
      </c>
      <c r="W49" s="12" t="s">
        <v>40</v>
      </c>
      <c r="X49" s="4"/>
      <c r="Y49" s="4"/>
      <c r="Z49" s="4"/>
      <c r="AA49" s="4"/>
      <c r="AB49" s="4"/>
      <c r="AC49" s="4"/>
    </row>
    <row r="50" spans="1:36" ht="14.25" x14ac:dyDescent="0.2">
      <c r="A50" s="9" t="s">
        <v>103</v>
      </c>
      <c r="B50" s="9"/>
      <c r="C50" s="4"/>
      <c r="D50" s="4"/>
      <c r="E50" s="4"/>
      <c r="F50" s="4"/>
      <c r="G50" s="4"/>
      <c r="H50" s="4"/>
      <c r="I50" s="4"/>
      <c r="J50" s="4"/>
      <c r="K50" s="4"/>
      <c r="L50" s="4"/>
      <c r="M50" s="12"/>
      <c r="N50" s="4"/>
      <c r="O50" s="4" t="s">
        <v>34</v>
      </c>
      <c r="P50" s="4"/>
      <c r="Q50" s="4"/>
      <c r="R50" s="4"/>
      <c r="S50" s="4">
        <v>0</v>
      </c>
      <c r="T50" s="4"/>
      <c r="U50" s="4"/>
      <c r="V50" s="4"/>
      <c r="W50" s="12" t="s">
        <v>41</v>
      </c>
      <c r="X50" s="4"/>
      <c r="Y50" s="4"/>
      <c r="Z50" s="4"/>
      <c r="AA50" s="4"/>
      <c r="AB50" s="4"/>
      <c r="AC50" s="4"/>
      <c r="AD50" s="4"/>
      <c r="AE50" s="4"/>
      <c r="AG50" s="4"/>
      <c r="AI50" s="4"/>
      <c r="AJ50" s="4"/>
    </row>
    <row r="51" spans="1:36" ht="14.2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12"/>
      <c r="N51" s="4"/>
      <c r="O51" s="4"/>
      <c r="P51" s="4"/>
      <c r="Q51" s="4"/>
      <c r="R51" s="4"/>
      <c r="S51" s="4"/>
      <c r="T51" s="4"/>
      <c r="U51" s="4"/>
      <c r="V51" s="4"/>
      <c r="W51" s="12"/>
      <c r="X51" s="4"/>
      <c r="Y51" s="4"/>
      <c r="Z51" s="4"/>
      <c r="AA51" s="4"/>
      <c r="AB51" s="4"/>
      <c r="AC51" s="4"/>
      <c r="AD51" s="4"/>
      <c r="AE51" s="4"/>
      <c r="AG51" s="4"/>
      <c r="AI51" s="4"/>
      <c r="AJ51" s="4"/>
    </row>
    <row r="52" spans="1:36" ht="14.25" x14ac:dyDescent="0.2">
      <c r="A52" s="4" t="s">
        <v>0</v>
      </c>
      <c r="B52" s="4"/>
      <c r="C52" s="4"/>
      <c r="D52" s="4"/>
      <c r="E52" s="4"/>
      <c r="F52" s="4"/>
      <c r="G52" s="4"/>
      <c r="H52" s="4"/>
      <c r="I52" s="4" t="s">
        <v>113</v>
      </c>
      <c r="J52" s="4"/>
      <c r="K52" s="4"/>
      <c r="L52" s="4"/>
      <c r="M52" s="12"/>
      <c r="N52" s="4"/>
      <c r="O52" s="9" t="s">
        <v>46</v>
      </c>
      <c r="P52" s="9"/>
      <c r="Q52" s="9"/>
      <c r="R52" s="9"/>
      <c r="S52" s="4"/>
      <c r="T52" s="4"/>
      <c r="U52" s="4"/>
      <c r="V52" s="4"/>
      <c r="W52" s="12"/>
      <c r="X52" s="4"/>
      <c r="Y52" s="4"/>
      <c r="Z52" s="4"/>
      <c r="AA52" s="4"/>
      <c r="AB52" s="4"/>
      <c r="AC52" s="4"/>
      <c r="AD52" s="4"/>
      <c r="AE52" s="4"/>
      <c r="AG52" s="4"/>
      <c r="AI52" s="4"/>
      <c r="AJ52" s="4"/>
    </row>
    <row r="53" spans="1:36" ht="14.25" x14ac:dyDescent="0.2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12"/>
      <c r="N53" s="4"/>
      <c r="O53" s="4" t="s">
        <v>18</v>
      </c>
      <c r="P53" s="4"/>
      <c r="Q53" s="4"/>
      <c r="R53" s="4"/>
      <c r="S53" s="4">
        <v>58</v>
      </c>
      <c r="T53" s="4"/>
      <c r="U53" s="16">
        <v>61</v>
      </c>
      <c r="V53" s="4"/>
      <c r="W53" s="12" t="s">
        <v>35</v>
      </c>
      <c r="X53" s="4"/>
      <c r="Y53" s="4"/>
      <c r="Z53" s="4"/>
      <c r="AA53" s="4"/>
      <c r="AB53" s="4"/>
      <c r="AC53" s="4"/>
      <c r="AD53" s="4"/>
      <c r="AE53" s="4"/>
      <c r="AG53" s="4"/>
      <c r="AI53" s="4"/>
      <c r="AJ53" s="4"/>
    </row>
    <row r="54" spans="1:36" ht="14.25" x14ac:dyDescent="0.2">
      <c r="A54" s="4" t="s">
        <v>104</v>
      </c>
      <c r="B54" s="4"/>
      <c r="C54" s="4"/>
      <c r="D54" s="4"/>
      <c r="E54" s="4"/>
      <c r="F54" s="4"/>
      <c r="G54" s="4"/>
      <c r="H54" s="4"/>
      <c r="I54" s="4">
        <v>2.0299999999999998</v>
      </c>
      <c r="J54" s="4"/>
      <c r="K54" s="28">
        <v>0</v>
      </c>
      <c r="L54" s="4"/>
      <c r="M54" s="12" t="s">
        <v>26</v>
      </c>
      <c r="N54" s="4"/>
      <c r="O54" s="10" t="s">
        <v>32</v>
      </c>
      <c r="P54" s="4"/>
      <c r="Q54" s="4"/>
      <c r="R54" s="4"/>
      <c r="S54" s="4"/>
      <c r="T54" s="4"/>
      <c r="U54" s="4"/>
      <c r="V54" s="4"/>
      <c r="W54" s="12"/>
      <c r="X54" s="4"/>
      <c r="Y54" s="4"/>
      <c r="Z54" s="4"/>
      <c r="AA54" s="4"/>
      <c r="AB54" s="4"/>
      <c r="AC54" s="4"/>
      <c r="AD54" s="4"/>
      <c r="AE54" s="4"/>
      <c r="AG54" s="4"/>
      <c r="AI54" s="4"/>
      <c r="AJ54" s="4"/>
    </row>
    <row r="55" spans="1:36" ht="14.2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12"/>
      <c r="N55" s="4"/>
      <c r="O55" s="4" t="s">
        <v>33</v>
      </c>
      <c r="P55" s="4"/>
      <c r="Q55" s="4"/>
      <c r="R55" s="4"/>
      <c r="S55" s="4">
        <v>0</v>
      </c>
      <c r="T55" s="4"/>
      <c r="U55" s="4"/>
      <c r="V55" s="4"/>
      <c r="W55" s="12" t="s">
        <v>40</v>
      </c>
      <c r="X55" s="4"/>
      <c r="Y55" s="4"/>
      <c r="Z55" s="4"/>
      <c r="AA55" s="4"/>
      <c r="AB55" s="4"/>
      <c r="AC55" s="4"/>
      <c r="AD55" s="4"/>
      <c r="AE55" s="4"/>
      <c r="AG55" s="4"/>
      <c r="AI55" s="4"/>
      <c r="AJ55" s="4"/>
    </row>
    <row r="56" spans="1:36" ht="14.25" x14ac:dyDescent="0.2">
      <c r="A56" s="4" t="s">
        <v>105</v>
      </c>
      <c r="B56" s="4"/>
      <c r="C56" s="4"/>
      <c r="D56" s="4"/>
      <c r="E56" s="4"/>
      <c r="F56" s="4"/>
      <c r="G56" s="4"/>
      <c r="H56" s="4"/>
      <c r="I56" s="4">
        <v>1.04</v>
      </c>
      <c r="J56" s="4"/>
      <c r="K56" s="4"/>
      <c r="L56" s="4"/>
      <c r="M56" s="12" t="s">
        <v>107</v>
      </c>
      <c r="N56" s="4"/>
      <c r="O56" s="4" t="s">
        <v>34</v>
      </c>
      <c r="P56" s="4"/>
      <c r="Q56" s="4"/>
      <c r="R56" s="4"/>
      <c r="S56" s="4">
        <v>0</v>
      </c>
      <c r="T56" s="4"/>
      <c r="U56" s="4"/>
      <c r="V56" s="4"/>
      <c r="W56" s="12" t="s">
        <v>41</v>
      </c>
      <c r="X56" s="4"/>
      <c r="Y56" s="4"/>
      <c r="Z56" s="4"/>
      <c r="AA56" s="4"/>
      <c r="AB56" s="4"/>
      <c r="AC56" s="4"/>
      <c r="AD56" s="4"/>
      <c r="AE56" s="4"/>
      <c r="AG56" s="4"/>
      <c r="AI56" s="4"/>
      <c r="AJ56" s="4"/>
    </row>
    <row r="57" spans="1:36" ht="14.2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12"/>
      <c r="N57" s="4"/>
      <c r="O57" s="4"/>
      <c r="P57" s="4"/>
      <c r="Q57" s="4"/>
      <c r="R57" s="4"/>
      <c r="S57" s="4"/>
      <c r="T57" s="4"/>
      <c r="U57" s="4"/>
      <c r="V57" s="4"/>
      <c r="W57" s="12"/>
      <c r="X57" s="4"/>
      <c r="Y57" s="4"/>
      <c r="Z57" s="4"/>
      <c r="AA57" s="4"/>
      <c r="AB57" s="4"/>
      <c r="AC57" s="4"/>
      <c r="AD57" s="4"/>
      <c r="AE57" s="4"/>
      <c r="AG57" s="4"/>
      <c r="AI57" s="4"/>
      <c r="AJ57" s="4"/>
    </row>
    <row r="58" spans="1:36" ht="14.25" x14ac:dyDescent="0.2">
      <c r="A58" s="4" t="s">
        <v>106</v>
      </c>
      <c r="B58" s="4"/>
      <c r="C58" s="4"/>
      <c r="D58" s="4"/>
      <c r="E58" s="4"/>
      <c r="F58" s="4"/>
      <c r="G58" s="4"/>
      <c r="H58" s="4"/>
      <c r="I58" s="4">
        <v>3</v>
      </c>
      <c r="J58" s="4"/>
      <c r="K58" s="4"/>
      <c r="L58" s="4"/>
      <c r="M58" s="12" t="s">
        <v>108</v>
      </c>
      <c r="N58" s="4"/>
      <c r="O58" s="4"/>
      <c r="P58" s="4"/>
      <c r="Q58" s="4"/>
      <c r="R58" s="4"/>
      <c r="S58" s="4"/>
      <c r="T58" s="4"/>
      <c r="U58" s="4"/>
      <c r="V58" s="4"/>
      <c r="W58" s="12"/>
      <c r="X58" s="4"/>
      <c r="Y58" s="4"/>
      <c r="Z58" s="4"/>
      <c r="AA58" s="4"/>
      <c r="AB58" s="4"/>
      <c r="AC58" s="4"/>
      <c r="AD58" s="4"/>
      <c r="AE58" s="4"/>
      <c r="AG58" s="4"/>
      <c r="AI58" s="4"/>
      <c r="AJ58" s="4"/>
    </row>
    <row r="59" spans="1:36" ht="1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12"/>
      <c r="N59" s="4"/>
      <c r="O59" s="5" t="s">
        <v>47</v>
      </c>
      <c r="P59" s="4"/>
      <c r="Q59" s="4"/>
      <c r="R59" s="4"/>
      <c r="S59" s="4"/>
      <c r="T59" s="4"/>
      <c r="U59" s="4"/>
      <c r="V59" s="4"/>
      <c r="W59" s="12"/>
      <c r="X59" s="4"/>
      <c r="Y59" s="4"/>
      <c r="Z59" s="4"/>
      <c r="AA59" s="4"/>
      <c r="AB59" s="4"/>
      <c r="AC59" s="4"/>
      <c r="AD59" s="4"/>
      <c r="AE59" s="4"/>
      <c r="AG59" s="4"/>
      <c r="AI59" s="4"/>
      <c r="AJ59" s="4"/>
    </row>
    <row r="60" spans="1:36" ht="14.25" x14ac:dyDescent="0.2">
      <c r="A60" s="9" t="s">
        <v>109</v>
      </c>
      <c r="B60" s="9"/>
      <c r="C60" s="4"/>
      <c r="D60" s="4"/>
      <c r="E60" s="4"/>
      <c r="F60" s="4"/>
      <c r="G60" s="4"/>
      <c r="H60" s="4"/>
      <c r="I60" s="4"/>
      <c r="J60" s="4"/>
      <c r="K60" s="4"/>
      <c r="L60" s="4"/>
      <c r="M60" s="12"/>
      <c r="N60" s="4"/>
      <c r="O60" s="9" t="s">
        <v>31</v>
      </c>
      <c r="P60" s="9"/>
      <c r="Q60" s="9"/>
      <c r="R60" s="9"/>
      <c r="S60" s="4"/>
      <c r="T60" s="4"/>
      <c r="U60" s="4"/>
      <c r="V60" s="4"/>
      <c r="W60" s="12"/>
      <c r="X60" s="4"/>
      <c r="Y60" s="4"/>
      <c r="Z60" s="4"/>
      <c r="AA60" s="4"/>
      <c r="AB60" s="4"/>
      <c r="AC60" s="4"/>
      <c r="AD60" s="4"/>
      <c r="AE60" s="4"/>
      <c r="AG60" s="4"/>
      <c r="AI60" s="4"/>
      <c r="AJ60" s="4"/>
    </row>
    <row r="61" spans="1:36" ht="14.2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12"/>
      <c r="N61" s="4"/>
      <c r="O61" s="4" t="s">
        <v>48</v>
      </c>
      <c r="P61" s="4"/>
      <c r="Q61" s="4"/>
      <c r="R61" s="4"/>
      <c r="S61" s="4">
        <v>7.5</v>
      </c>
      <c r="T61" s="4"/>
      <c r="U61" s="4"/>
      <c r="V61" s="4"/>
      <c r="W61" s="12" t="s">
        <v>49</v>
      </c>
      <c r="X61" s="4"/>
      <c r="Y61" s="4"/>
      <c r="Z61" s="4"/>
      <c r="AA61" s="4"/>
      <c r="AB61" s="4"/>
      <c r="AC61" s="4"/>
      <c r="AD61" s="4"/>
      <c r="AE61" s="4"/>
      <c r="AG61" s="4"/>
      <c r="AI61" s="4"/>
      <c r="AJ61" s="4"/>
    </row>
    <row r="62" spans="1:36" ht="14.25" x14ac:dyDescent="0.2">
      <c r="A62" s="4" t="s">
        <v>0</v>
      </c>
      <c r="B62" s="4"/>
      <c r="C62" s="4"/>
      <c r="D62" s="4"/>
      <c r="E62" s="4"/>
      <c r="F62" s="4"/>
      <c r="G62" s="4"/>
      <c r="H62" s="4"/>
      <c r="I62" s="4" t="s">
        <v>113</v>
      </c>
      <c r="J62" s="4"/>
      <c r="K62" s="4"/>
      <c r="L62" s="4"/>
      <c r="M62" s="12"/>
      <c r="N62" s="4"/>
      <c r="O62" s="4" t="s">
        <v>50</v>
      </c>
      <c r="P62" s="4"/>
      <c r="Q62" s="4"/>
      <c r="R62" s="4"/>
      <c r="S62" s="4">
        <v>1.5</v>
      </c>
      <c r="T62" s="4"/>
      <c r="U62" s="4"/>
      <c r="V62" s="4"/>
      <c r="W62" s="12" t="s">
        <v>49</v>
      </c>
      <c r="X62" s="4"/>
      <c r="Y62" s="4"/>
      <c r="Z62" s="4"/>
      <c r="AA62" s="4"/>
      <c r="AB62" s="4"/>
      <c r="AC62" s="4"/>
      <c r="AD62" s="4"/>
      <c r="AE62" s="4"/>
      <c r="AG62" s="4"/>
      <c r="AI62" s="4"/>
      <c r="AJ62" s="4"/>
    </row>
    <row r="63" spans="1:36" ht="14.25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12"/>
      <c r="N63" s="4"/>
      <c r="O63" s="4" t="s">
        <v>51</v>
      </c>
      <c r="P63" s="4"/>
      <c r="Q63" s="4"/>
      <c r="R63" s="4"/>
      <c r="S63" s="4">
        <v>4.5999999999999996</v>
      </c>
      <c r="T63" s="4"/>
      <c r="U63" s="4"/>
      <c r="V63" s="4"/>
      <c r="W63" s="12" t="s">
        <v>49</v>
      </c>
      <c r="X63" s="4"/>
      <c r="Y63" s="4"/>
      <c r="Z63" s="4"/>
      <c r="AA63" s="4"/>
      <c r="AB63" s="4"/>
      <c r="AC63" s="4"/>
      <c r="AD63" s="4"/>
      <c r="AE63" s="4"/>
      <c r="AF63" s="4"/>
      <c r="AG63" s="4"/>
      <c r="AI63" s="4"/>
      <c r="AJ63" s="4"/>
    </row>
    <row r="64" spans="1:36" ht="14.25" x14ac:dyDescent="0.2">
      <c r="A64" s="4" t="s">
        <v>104</v>
      </c>
      <c r="B64" s="4"/>
      <c r="C64" s="4"/>
      <c r="D64" s="4"/>
      <c r="E64" s="4"/>
      <c r="F64" s="4"/>
      <c r="G64" s="4"/>
      <c r="H64" s="4"/>
      <c r="I64" s="4">
        <v>0.96</v>
      </c>
      <c r="J64" s="4"/>
      <c r="K64" s="28">
        <v>1</v>
      </c>
      <c r="L64" s="4"/>
      <c r="M64" s="12" t="s">
        <v>26</v>
      </c>
      <c r="N64" s="4"/>
      <c r="O64" s="4" t="s">
        <v>52</v>
      </c>
      <c r="P64" s="4"/>
      <c r="Q64" s="4"/>
      <c r="R64" s="4"/>
      <c r="S64" s="4">
        <v>1.1000000000000001</v>
      </c>
      <c r="T64" s="4"/>
      <c r="U64" s="4"/>
      <c r="V64" s="4"/>
      <c r="W64" s="12" t="s">
        <v>49</v>
      </c>
      <c r="X64" s="4"/>
      <c r="Y64" s="4"/>
      <c r="Z64" s="4"/>
      <c r="AA64" s="4"/>
      <c r="AB64" s="4"/>
      <c r="AC64" s="4"/>
      <c r="AD64" s="4"/>
      <c r="AE64" s="4"/>
      <c r="AF64" s="4"/>
      <c r="AG64" s="4"/>
      <c r="AI64" s="4"/>
      <c r="AJ64" s="4"/>
    </row>
    <row r="65" spans="1:36" ht="14.2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12"/>
      <c r="N65" s="4"/>
      <c r="O65" s="4" t="s">
        <v>53</v>
      </c>
      <c r="P65" s="4"/>
      <c r="Q65" s="4"/>
      <c r="R65" s="4"/>
      <c r="S65" s="4">
        <v>0.2</v>
      </c>
      <c r="T65" s="4"/>
      <c r="U65" s="4"/>
      <c r="V65" s="4"/>
      <c r="W65" s="12" t="s">
        <v>49</v>
      </c>
      <c r="X65" s="4"/>
      <c r="Y65" s="4"/>
      <c r="Z65" s="4"/>
      <c r="AA65" s="4"/>
      <c r="AB65" s="4"/>
      <c r="AC65" s="4"/>
      <c r="AD65" s="4"/>
      <c r="AE65" s="4"/>
      <c r="AF65" s="4"/>
      <c r="AG65" s="4"/>
      <c r="AI65" s="4"/>
      <c r="AJ65" s="4"/>
    </row>
    <row r="66" spans="1:36" ht="14.25" x14ac:dyDescent="0.2">
      <c r="A66" s="4" t="s">
        <v>114</v>
      </c>
      <c r="I66" s="14" t="s">
        <v>116</v>
      </c>
      <c r="M66" s="12" t="s">
        <v>115</v>
      </c>
      <c r="N66" s="4"/>
      <c r="O66" s="4" t="s">
        <v>54</v>
      </c>
      <c r="P66" s="4"/>
      <c r="Q66" s="4"/>
      <c r="R66" s="4"/>
      <c r="S66" s="4">
        <v>0.1</v>
      </c>
      <c r="T66" s="4"/>
      <c r="U66" s="4"/>
      <c r="V66" s="4"/>
      <c r="W66" s="12" t="s">
        <v>49</v>
      </c>
      <c r="X66" s="4"/>
      <c r="Y66" s="4"/>
      <c r="Z66" s="4"/>
      <c r="AA66" s="4"/>
      <c r="AB66" s="4"/>
      <c r="AC66" s="4"/>
      <c r="AD66" s="4"/>
      <c r="AE66" s="4"/>
      <c r="AF66" s="4"/>
      <c r="AG66" s="4"/>
      <c r="AI66" s="4"/>
      <c r="AJ66" s="4"/>
    </row>
    <row r="67" spans="1:36" ht="14.25" x14ac:dyDescent="0.2">
      <c r="I67" s="4"/>
      <c r="M67" s="11"/>
      <c r="N67" s="4"/>
      <c r="O67" s="4" t="s">
        <v>55</v>
      </c>
      <c r="P67" s="4"/>
      <c r="Q67" s="4"/>
      <c r="R67" s="4"/>
      <c r="S67" s="4">
        <v>18</v>
      </c>
      <c r="T67" s="4"/>
      <c r="U67" s="4"/>
      <c r="V67" s="4"/>
      <c r="W67" s="12" t="s">
        <v>71</v>
      </c>
      <c r="X67" s="4"/>
      <c r="Y67" s="4"/>
      <c r="Z67" s="4"/>
      <c r="AA67" s="4"/>
      <c r="AB67" s="4"/>
      <c r="AC67" s="4"/>
      <c r="AD67" s="4"/>
      <c r="AE67" s="4"/>
      <c r="AF67" s="4"/>
      <c r="AG67" s="4"/>
      <c r="AI67" s="4"/>
      <c r="AJ67" s="4"/>
    </row>
    <row r="68" spans="1:36" ht="14.25" x14ac:dyDescent="0.2">
      <c r="A68" s="4" t="s">
        <v>105</v>
      </c>
      <c r="B68" s="4"/>
      <c r="C68" s="4"/>
      <c r="D68" s="4"/>
      <c r="E68" s="4"/>
      <c r="F68" s="4"/>
      <c r="G68" s="4"/>
      <c r="H68" s="4"/>
      <c r="I68" s="4">
        <v>780</v>
      </c>
      <c r="J68" s="4"/>
      <c r="K68" s="4"/>
      <c r="L68" s="4"/>
      <c r="M68" s="12" t="s">
        <v>107</v>
      </c>
      <c r="N68" s="4"/>
      <c r="O68" s="4" t="s">
        <v>56</v>
      </c>
      <c r="P68" s="4"/>
      <c r="Q68" s="4"/>
      <c r="R68" s="4"/>
      <c r="S68" s="4">
        <v>52</v>
      </c>
      <c r="T68" s="4"/>
      <c r="U68" s="4"/>
      <c r="V68" s="4"/>
      <c r="W68" s="12" t="s">
        <v>42</v>
      </c>
      <c r="X68" s="4"/>
      <c r="Y68" s="4"/>
      <c r="Z68" s="4"/>
      <c r="AA68" s="4"/>
      <c r="AB68" s="4"/>
      <c r="AC68" s="4"/>
      <c r="AD68" s="4"/>
      <c r="AE68" s="4"/>
      <c r="AF68" s="4"/>
      <c r="AG68" s="4"/>
      <c r="AI68" s="4"/>
      <c r="AJ68" s="4"/>
    </row>
    <row r="69" spans="1:36" ht="14.2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12"/>
      <c r="N69" s="4"/>
      <c r="O69" s="13" t="s">
        <v>57</v>
      </c>
      <c r="P69" s="13"/>
      <c r="Q69" s="4"/>
      <c r="R69" s="4"/>
      <c r="S69" s="4"/>
      <c r="T69" s="4"/>
      <c r="U69" s="4"/>
      <c r="V69" s="4"/>
      <c r="W69" s="12"/>
      <c r="X69" s="4"/>
      <c r="Y69" s="4"/>
      <c r="Z69" s="4"/>
      <c r="AA69" s="4"/>
      <c r="AB69" s="4"/>
      <c r="AC69" s="4"/>
      <c r="AD69" s="4"/>
      <c r="AE69" s="4"/>
      <c r="AF69" s="4"/>
      <c r="AG69" s="4"/>
      <c r="AI69" s="4"/>
      <c r="AJ69" s="4"/>
    </row>
    <row r="70" spans="1:36" ht="14.25" x14ac:dyDescent="0.2">
      <c r="A70" s="4" t="s">
        <v>106</v>
      </c>
      <c r="B70" s="4"/>
      <c r="C70" s="4"/>
      <c r="D70" s="4"/>
      <c r="E70" s="4"/>
      <c r="F70" s="4"/>
      <c r="G70" s="4"/>
      <c r="H70" s="4"/>
      <c r="I70" s="4">
        <v>10</v>
      </c>
      <c r="J70" s="4"/>
      <c r="K70" s="4"/>
      <c r="L70" s="4"/>
      <c r="M70" s="12" t="s">
        <v>108</v>
      </c>
      <c r="N70" s="4"/>
      <c r="O70" s="4" t="s">
        <v>50</v>
      </c>
      <c r="P70" s="4"/>
      <c r="Q70" s="4"/>
      <c r="R70" s="4"/>
      <c r="S70" s="4">
        <v>0</v>
      </c>
      <c r="T70" s="4"/>
      <c r="U70" s="4"/>
      <c r="V70" s="4"/>
      <c r="W70" s="12" t="s">
        <v>42</v>
      </c>
      <c r="X70" s="4"/>
      <c r="Y70" s="4"/>
      <c r="Z70" s="4"/>
      <c r="AA70" s="4"/>
      <c r="AB70" s="4"/>
      <c r="AC70" s="4"/>
      <c r="AD70" s="4"/>
      <c r="AE70" s="4"/>
      <c r="AF70" s="4"/>
      <c r="AG70" s="4"/>
      <c r="AI70" s="4"/>
      <c r="AJ70" s="4"/>
    </row>
    <row r="71" spans="1:36" ht="14.2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12"/>
      <c r="N71" s="4"/>
      <c r="O71" s="4" t="s">
        <v>51</v>
      </c>
      <c r="P71" s="4"/>
      <c r="Q71" s="4"/>
      <c r="R71" s="4"/>
      <c r="S71" s="4">
        <v>0</v>
      </c>
      <c r="T71" s="4"/>
      <c r="U71" s="4"/>
      <c r="V71" s="4"/>
      <c r="W71" s="12" t="s">
        <v>42</v>
      </c>
      <c r="X71" s="4"/>
      <c r="Y71" s="4"/>
      <c r="Z71" s="4"/>
      <c r="AA71" s="4"/>
      <c r="AB71" s="4"/>
      <c r="AC71" s="4"/>
      <c r="AD71" s="4"/>
      <c r="AE71" s="4"/>
      <c r="AF71" s="4"/>
      <c r="AG71" s="4"/>
      <c r="AI71" s="4"/>
      <c r="AJ71" s="4"/>
    </row>
    <row r="72" spans="1:36" ht="14.25" x14ac:dyDescent="0.2">
      <c r="A72" s="9" t="s">
        <v>110</v>
      </c>
      <c r="B72" s="9"/>
      <c r="C72" s="4"/>
      <c r="D72" s="4"/>
      <c r="E72" s="4"/>
      <c r="F72" s="4"/>
      <c r="G72" s="4"/>
      <c r="H72" s="4"/>
      <c r="I72" s="4"/>
      <c r="J72" s="4"/>
      <c r="K72" s="4"/>
      <c r="L72" s="4"/>
      <c r="M72" s="12"/>
      <c r="N72" s="4"/>
      <c r="O72" s="4" t="s">
        <v>52</v>
      </c>
      <c r="P72" s="4"/>
      <c r="Q72" s="4"/>
      <c r="R72" s="4"/>
      <c r="S72" s="4">
        <v>0</v>
      </c>
      <c r="T72" s="4"/>
      <c r="U72" s="4"/>
      <c r="V72" s="4"/>
      <c r="W72" s="12" t="s">
        <v>42</v>
      </c>
      <c r="X72" s="4"/>
      <c r="Y72" s="4"/>
      <c r="Z72" s="4"/>
      <c r="AA72" s="4"/>
      <c r="AB72" s="4"/>
      <c r="AC72" s="4"/>
      <c r="AD72" s="4"/>
      <c r="AE72" s="4"/>
      <c r="AF72" s="4"/>
      <c r="AG72" s="4"/>
      <c r="AI72" s="4"/>
      <c r="AJ72" s="4"/>
    </row>
    <row r="73" spans="1:36" ht="14.25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12"/>
      <c r="N73" s="4"/>
      <c r="O73" s="4" t="s">
        <v>53</v>
      </c>
      <c r="P73" s="4"/>
      <c r="Q73" s="4"/>
      <c r="R73" s="4"/>
      <c r="S73" s="4">
        <v>100</v>
      </c>
      <c r="T73" s="4"/>
      <c r="U73" s="4"/>
      <c r="V73" s="4"/>
      <c r="W73" s="12" t="s">
        <v>42</v>
      </c>
      <c r="X73" s="4"/>
      <c r="Y73" s="4"/>
      <c r="Z73" s="4"/>
      <c r="AA73" s="4"/>
      <c r="AB73" s="4"/>
      <c r="AC73" s="4"/>
      <c r="AD73" s="4"/>
      <c r="AE73" s="4"/>
      <c r="AF73" s="4"/>
      <c r="AG73" s="4"/>
      <c r="AI73" s="4"/>
      <c r="AJ73" s="4"/>
    </row>
    <row r="74" spans="1:36" ht="14.25" x14ac:dyDescent="0.2">
      <c r="A74" s="4" t="s">
        <v>0</v>
      </c>
      <c r="B74" s="4"/>
      <c r="C74" s="4"/>
      <c r="D74" s="4"/>
      <c r="E74" s="4"/>
      <c r="F74" s="4"/>
      <c r="G74" s="4"/>
      <c r="H74" s="4"/>
      <c r="I74" s="4" t="s">
        <v>117</v>
      </c>
      <c r="J74" s="4"/>
      <c r="K74" s="4"/>
      <c r="L74" s="4"/>
      <c r="M74" s="12"/>
      <c r="N74" s="4"/>
      <c r="O74" s="4" t="s">
        <v>54</v>
      </c>
      <c r="P74" s="4"/>
      <c r="Q74" s="4"/>
      <c r="R74" s="4"/>
      <c r="S74" s="4">
        <v>100</v>
      </c>
      <c r="T74" s="4"/>
      <c r="U74" s="4"/>
      <c r="V74" s="4"/>
      <c r="W74" s="12" t="s">
        <v>42</v>
      </c>
      <c r="X74" s="4"/>
      <c r="Y74" s="4"/>
      <c r="Z74" s="4"/>
      <c r="AA74" s="4"/>
      <c r="AB74" s="4"/>
      <c r="AC74" s="4"/>
      <c r="AD74" s="4"/>
      <c r="AE74" s="4"/>
      <c r="AF74" s="4"/>
      <c r="AG74" s="4"/>
      <c r="AI74" s="4"/>
      <c r="AJ74" s="4"/>
    </row>
    <row r="75" spans="1:36" ht="14.25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12"/>
      <c r="N75" s="4"/>
      <c r="O75" s="4"/>
      <c r="P75" s="4"/>
      <c r="Q75" s="4"/>
      <c r="R75" s="4"/>
      <c r="S75" s="4"/>
      <c r="T75" s="4"/>
      <c r="U75" s="4"/>
      <c r="V75" s="4"/>
      <c r="W75" s="12"/>
      <c r="X75" s="4"/>
      <c r="Y75" s="4"/>
      <c r="Z75" s="4"/>
      <c r="AA75" s="4"/>
      <c r="AB75" s="4"/>
      <c r="AC75" s="4"/>
      <c r="AD75" s="4"/>
      <c r="AE75" s="4"/>
      <c r="AF75" s="4"/>
      <c r="AG75" s="4"/>
      <c r="AI75" s="4"/>
      <c r="AJ75" s="4"/>
    </row>
    <row r="76" spans="1:36" ht="14.25" x14ac:dyDescent="0.2">
      <c r="A76" s="4" t="s">
        <v>104</v>
      </c>
      <c r="B76" s="4"/>
      <c r="C76" s="4"/>
      <c r="D76" s="4"/>
      <c r="E76" s="4"/>
      <c r="F76" s="4"/>
      <c r="G76" s="4"/>
      <c r="H76" s="4"/>
      <c r="I76" s="4">
        <v>0.73</v>
      </c>
      <c r="J76" s="4"/>
      <c r="K76" s="4">
        <v>0</v>
      </c>
      <c r="L76" s="4"/>
      <c r="M76" s="12" t="s">
        <v>26</v>
      </c>
      <c r="N76" s="4"/>
      <c r="O76" s="4"/>
      <c r="P76" s="4"/>
      <c r="Q76" s="4"/>
      <c r="R76" s="4"/>
      <c r="S76" s="4"/>
      <c r="T76" s="4"/>
      <c r="U76" s="4"/>
      <c r="V76" s="4"/>
      <c r="W76" s="12"/>
      <c r="X76" s="4"/>
      <c r="Y76" s="4"/>
      <c r="Z76" s="4"/>
      <c r="AA76" s="4"/>
      <c r="AB76" s="4"/>
      <c r="AC76" s="4"/>
      <c r="AD76" s="4"/>
      <c r="AE76" s="4"/>
      <c r="AF76" s="4"/>
      <c r="AG76" s="4"/>
      <c r="AI76" s="4"/>
      <c r="AJ76" s="4"/>
    </row>
    <row r="77" spans="1:36" ht="14.2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12"/>
      <c r="N77" s="4"/>
      <c r="O77" s="4"/>
      <c r="P77" s="4"/>
      <c r="Q77" s="4"/>
      <c r="R77" s="4"/>
      <c r="S77" s="4"/>
      <c r="T77" s="4"/>
      <c r="U77" s="4"/>
      <c r="V77" s="4"/>
      <c r="W77" s="12"/>
      <c r="X77" s="4"/>
      <c r="Y77" s="4"/>
      <c r="Z77" s="4"/>
      <c r="AA77" s="4"/>
      <c r="AB77" s="4"/>
      <c r="AC77" s="4"/>
      <c r="AD77" s="4"/>
      <c r="AE77" s="4"/>
      <c r="AF77" s="4"/>
      <c r="AG77" s="4"/>
      <c r="AI77" s="4"/>
      <c r="AJ77" s="4"/>
    </row>
    <row r="78" spans="1:36" ht="14.25" x14ac:dyDescent="0.2">
      <c r="A78" s="4"/>
      <c r="B78" s="4"/>
      <c r="C78" s="4"/>
      <c r="D78" s="4"/>
      <c r="E78" s="4"/>
      <c r="F78" s="4"/>
      <c r="G78" s="4"/>
      <c r="H78" s="4"/>
      <c r="I78" s="14"/>
      <c r="J78" s="4"/>
      <c r="K78" s="4"/>
      <c r="L78" s="4"/>
      <c r="M78" s="12"/>
      <c r="N78" s="4"/>
      <c r="O78" s="9" t="s">
        <v>43</v>
      </c>
      <c r="P78" s="9"/>
      <c r="Q78" s="9"/>
      <c r="R78" s="9"/>
      <c r="S78" s="4"/>
      <c r="T78" s="4"/>
      <c r="U78" s="4"/>
      <c r="V78" s="4"/>
      <c r="W78" s="12"/>
      <c r="X78" s="4"/>
      <c r="Y78" s="4"/>
      <c r="Z78" s="4"/>
      <c r="AA78" s="4"/>
      <c r="AB78" s="4"/>
      <c r="AC78" s="4"/>
      <c r="AD78" s="4"/>
      <c r="AE78" s="4"/>
      <c r="AF78" s="4"/>
      <c r="AG78" s="4"/>
      <c r="AI78" s="4"/>
      <c r="AJ78" s="4"/>
    </row>
    <row r="79" spans="1:36" ht="14.25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12"/>
      <c r="N79" s="4"/>
      <c r="O79" s="4" t="s">
        <v>58</v>
      </c>
      <c r="P79" s="4"/>
      <c r="Q79" s="4"/>
      <c r="R79" s="4"/>
      <c r="S79" s="4">
        <v>11847</v>
      </c>
      <c r="T79" s="4"/>
      <c r="U79" s="16">
        <v>11559</v>
      </c>
      <c r="V79" s="4"/>
      <c r="W79" s="12" t="s">
        <v>59</v>
      </c>
      <c r="X79" s="4"/>
      <c r="Y79" s="4"/>
      <c r="Z79" s="4"/>
      <c r="AA79" s="4"/>
      <c r="AB79" s="4"/>
      <c r="AC79" s="4"/>
      <c r="AD79" s="4"/>
      <c r="AE79" s="4"/>
      <c r="AF79" s="4"/>
      <c r="AG79" s="4"/>
      <c r="AI79" s="4"/>
      <c r="AJ79" s="4"/>
    </row>
    <row r="80" spans="1:36" ht="14.25" x14ac:dyDescent="0.2">
      <c r="A80" s="4" t="s">
        <v>105</v>
      </c>
      <c r="B80" s="4"/>
      <c r="C80" s="4"/>
      <c r="D80" s="4"/>
      <c r="E80" s="4"/>
      <c r="F80" s="4"/>
      <c r="G80" s="4"/>
      <c r="H80" s="4"/>
      <c r="I80" s="4">
        <v>1040</v>
      </c>
      <c r="J80" s="4"/>
      <c r="K80" s="4"/>
      <c r="L80" s="4"/>
      <c r="M80" s="12" t="s">
        <v>107</v>
      </c>
      <c r="N80" s="4"/>
      <c r="O80" s="4" t="s">
        <v>48</v>
      </c>
      <c r="P80" s="4"/>
      <c r="Q80" s="4"/>
      <c r="R80" s="4"/>
      <c r="S80" s="4">
        <v>24.5</v>
      </c>
      <c r="T80" s="4"/>
      <c r="U80" s="16">
        <v>24.2</v>
      </c>
      <c r="V80" s="4"/>
      <c r="W80" s="12" t="s">
        <v>49</v>
      </c>
      <c r="X80" s="4"/>
      <c r="Y80" s="4"/>
      <c r="Z80" s="4"/>
      <c r="AA80" s="4"/>
      <c r="AB80" s="4"/>
      <c r="AC80" s="4"/>
      <c r="AD80" s="4"/>
      <c r="AE80" s="4"/>
      <c r="AF80" s="4"/>
      <c r="AG80" s="4"/>
      <c r="AI80" s="4"/>
      <c r="AJ80" s="4"/>
    </row>
    <row r="81" spans="1:36" ht="14.2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12"/>
      <c r="N81" s="4"/>
      <c r="O81" s="4" t="s">
        <v>50</v>
      </c>
      <c r="P81" s="4"/>
      <c r="Q81" s="4"/>
      <c r="R81" s="4"/>
      <c r="S81" s="4">
        <v>8.3000000000000007</v>
      </c>
      <c r="T81" s="4"/>
      <c r="U81" s="16">
        <v>8.1999999999999993</v>
      </c>
      <c r="V81" s="4"/>
      <c r="W81" s="12" t="s">
        <v>49</v>
      </c>
      <c r="X81" s="4"/>
      <c r="Y81" s="4"/>
      <c r="Z81" s="4"/>
      <c r="AA81" s="4"/>
      <c r="AB81" s="4"/>
      <c r="AC81" s="4"/>
      <c r="AD81" s="4"/>
      <c r="AE81" s="4"/>
      <c r="AF81" s="4"/>
      <c r="AG81" s="4"/>
      <c r="AI81" s="4"/>
      <c r="AJ81" s="4"/>
    </row>
    <row r="82" spans="1:36" ht="14.25" x14ac:dyDescent="0.2">
      <c r="A82" s="4" t="s">
        <v>106</v>
      </c>
      <c r="B82" s="4"/>
      <c r="C82" s="4"/>
      <c r="D82" s="4"/>
      <c r="E82" s="4"/>
      <c r="F82" s="4"/>
      <c r="G82" s="4"/>
      <c r="H82" s="4"/>
      <c r="I82" s="4">
        <v>3</v>
      </c>
      <c r="J82" s="4"/>
      <c r="K82" s="4"/>
      <c r="L82" s="4"/>
      <c r="M82" s="12" t="s">
        <v>108</v>
      </c>
      <c r="N82" s="4"/>
      <c r="O82" s="4" t="s">
        <v>51</v>
      </c>
      <c r="P82" s="4"/>
      <c r="Q82" s="4"/>
      <c r="R82" s="4"/>
      <c r="S82" s="4">
        <v>5.3</v>
      </c>
      <c r="T82" s="4"/>
      <c r="U82" s="4"/>
      <c r="V82" s="4"/>
      <c r="W82" s="12" t="s">
        <v>49</v>
      </c>
      <c r="X82" s="4"/>
      <c r="Y82" s="4"/>
      <c r="Z82" s="4"/>
      <c r="AA82" s="4"/>
      <c r="AB82" s="4"/>
      <c r="AC82" s="4"/>
      <c r="AD82" s="4"/>
      <c r="AE82" s="4"/>
      <c r="AF82" s="4"/>
      <c r="AG82" s="4"/>
      <c r="AI82" s="4"/>
      <c r="AJ82" s="4"/>
    </row>
    <row r="83" spans="1:36" ht="14.2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12"/>
      <c r="N83" s="4"/>
      <c r="O83" s="4" t="s">
        <v>52</v>
      </c>
      <c r="P83" s="4"/>
      <c r="Q83" s="4"/>
      <c r="R83" s="4"/>
      <c r="S83" s="4">
        <v>0.1</v>
      </c>
      <c r="T83" s="4"/>
      <c r="U83" s="4"/>
      <c r="V83" s="4"/>
      <c r="W83" s="12" t="s">
        <v>49</v>
      </c>
      <c r="X83" s="4"/>
      <c r="Y83" s="4"/>
      <c r="Z83" s="4"/>
      <c r="AA83" s="4"/>
      <c r="AB83" s="4"/>
      <c r="AC83" s="4"/>
      <c r="AD83" s="4"/>
      <c r="AE83" s="4"/>
      <c r="AF83" s="4"/>
      <c r="AG83" s="4"/>
      <c r="AI83" s="4"/>
      <c r="AJ83" s="4"/>
    </row>
    <row r="84" spans="1:36" ht="14.25" x14ac:dyDescent="0.2">
      <c r="A84" s="9" t="s">
        <v>111</v>
      </c>
      <c r="B84" s="9"/>
      <c r="C84" s="4"/>
      <c r="D84" s="4"/>
      <c r="E84" s="4"/>
      <c r="F84" s="4"/>
      <c r="G84" s="4"/>
      <c r="H84" s="4"/>
      <c r="I84" s="4"/>
      <c r="J84" s="4"/>
      <c r="K84" s="4"/>
      <c r="L84" s="4"/>
      <c r="M84" s="12"/>
      <c r="N84" s="4"/>
      <c r="O84" s="4" t="s">
        <v>60</v>
      </c>
      <c r="P84" s="4"/>
      <c r="Q84" s="4"/>
      <c r="R84" s="4"/>
      <c r="S84" s="4">
        <v>0.5</v>
      </c>
      <c r="T84" s="4"/>
      <c r="U84" s="4"/>
      <c r="V84" s="4"/>
      <c r="W84" s="12" t="s">
        <v>49</v>
      </c>
      <c r="X84" s="4"/>
      <c r="Y84" s="4"/>
      <c r="Z84" s="4"/>
      <c r="AA84" s="4"/>
      <c r="AB84" s="4"/>
      <c r="AC84" s="4"/>
      <c r="AD84" s="4"/>
      <c r="AE84" s="4"/>
      <c r="AF84" s="4"/>
      <c r="AG84" s="4"/>
      <c r="AI84" s="4"/>
      <c r="AJ84" s="4"/>
    </row>
    <row r="85" spans="1:36" ht="14.25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12"/>
      <c r="N85" s="4"/>
      <c r="O85" s="4" t="s">
        <v>61</v>
      </c>
      <c r="P85" s="4"/>
      <c r="Q85" s="4"/>
      <c r="R85" s="4"/>
      <c r="S85" s="4">
        <v>0.3</v>
      </c>
      <c r="T85" s="4"/>
      <c r="U85" s="4"/>
      <c r="V85" s="4"/>
      <c r="W85" s="12" t="s">
        <v>49</v>
      </c>
      <c r="X85" s="4"/>
      <c r="Y85" s="4"/>
      <c r="Z85" s="4"/>
      <c r="AA85" s="4"/>
      <c r="AB85" s="4"/>
      <c r="AC85" s="4"/>
      <c r="AD85" s="4"/>
      <c r="AE85" s="4"/>
      <c r="AF85" s="4"/>
      <c r="AG85" s="4"/>
      <c r="AI85" s="4"/>
      <c r="AJ85" s="4"/>
    </row>
    <row r="86" spans="1:36" ht="14.25" x14ac:dyDescent="0.2">
      <c r="A86" s="4" t="s">
        <v>0</v>
      </c>
      <c r="B86" s="4"/>
      <c r="C86" s="4"/>
      <c r="D86" s="4"/>
      <c r="E86" s="4"/>
      <c r="F86" s="4"/>
      <c r="G86" s="4"/>
      <c r="H86" s="4"/>
      <c r="I86" s="4" t="s">
        <v>118</v>
      </c>
      <c r="J86" s="4"/>
      <c r="K86" s="4"/>
      <c r="L86" s="4"/>
      <c r="M86" s="12"/>
      <c r="N86" s="4"/>
      <c r="O86" s="4" t="s">
        <v>53</v>
      </c>
      <c r="P86" s="4"/>
      <c r="Q86" s="4"/>
      <c r="R86" s="4"/>
      <c r="S86" s="4">
        <v>1.4</v>
      </c>
      <c r="T86" s="4"/>
      <c r="U86" s="4"/>
      <c r="V86" s="4"/>
      <c r="W86" s="12" t="s">
        <v>49</v>
      </c>
      <c r="X86" s="4"/>
      <c r="Y86" s="4"/>
      <c r="Z86" s="4"/>
      <c r="AA86" s="4"/>
      <c r="AB86" s="4"/>
      <c r="AC86" s="4"/>
      <c r="AD86" s="4"/>
      <c r="AE86" s="4"/>
      <c r="AF86" s="4"/>
      <c r="AG86" s="4"/>
      <c r="AI86" s="4"/>
      <c r="AJ86" s="4"/>
    </row>
    <row r="87" spans="1:36" ht="14.25" x14ac:dyDescent="0.2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12"/>
      <c r="N87" s="4"/>
      <c r="O87" s="4" t="s">
        <v>62</v>
      </c>
      <c r="P87" s="4"/>
      <c r="Q87" s="4"/>
      <c r="R87" s="4"/>
      <c r="S87" s="4">
        <v>2</v>
      </c>
      <c r="T87" s="4"/>
      <c r="U87" s="4"/>
      <c r="V87" s="4"/>
      <c r="W87" s="12" t="s">
        <v>49</v>
      </c>
      <c r="X87" s="4"/>
      <c r="Y87" s="4"/>
      <c r="Z87" s="4"/>
      <c r="AA87" s="4"/>
      <c r="AB87" s="4"/>
      <c r="AC87" s="4"/>
      <c r="AD87" s="4"/>
      <c r="AE87" s="4"/>
      <c r="AF87" s="4"/>
      <c r="AG87" s="4"/>
      <c r="AI87" s="4"/>
      <c r="AJ87" s="4"/>
    </row>
    <row r="88" spans="1:36" ht="14.25" x14ac:dyDescent="0.2">
      <c r="A88" s="4" t="s">
        <v>104</v>
      </c>
      <c r="B88" s="4"/>
      <c r="C88" s="4"/>
      <c r="D88" s="4"/>
      <c r="E88" s="4"/>
      <c r="F88" s="4"/>
      <c r="G88" s="4"/>
      <c r="H88" s="4"/>
      <c r="I88" s="4">
        <v>0.18</v>
      </c>
      <c r="J88" s="4"/>
      <c r="K88" s="4">
        <v>0</v>
      </c>
      <c r="L88" s="4"/>
      <c r="M88" s="12" t="s">
        <v>26</v>
      </c>
      <c r="N88" s="4"/>
      <c r="O88" s="4" t="s">
        <v>63</v>
      </c>
      <c r="P88" s="4"/>
      <c r="Q88" s="4"/>
      <c r="R88" s="4"/>
      <c r="S88" s="4">
        <v>0.8</v>
      </c>
      <c r="T88" s="4"/>
      <c r="U88" s="4"/>
      <c r="V88" s="4"/>
      <c r="W88" s="12" t="s">
        <v>49</v>
      </c>
      <c r="X88" s="4"/>
      <c r="Y88" s="4"/>
      <c r="Z88" s="4"/>
      <c r="AA88" s="4"/>
      <c r="AB88" s="4"/>
      <c r="AC88" s="4"/>
      <c r="AD88" s="4"/>
      <c r="AE88" s="4"/>
      <c r="AF88" s="4"/>
      <c r="AG88" s="4"/>
      <c r="AI88" s="4"/>
      <c r="AJ88" s="4"/>
    </row>
    <row r="89" spans="1:36" ht="14.2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12"/>
      <c r="N89" s="4"/>
      <c r="O89" s="4" t="s">
        <v>64</v>
      </c>
      <c r="P89" s="4"/>
      <c r="Q89" s="4"/>
      <c r="R89" s="4"/>
      <c r="S89" s="4">
        <v>2.6</v>
      </c>
      <c r="T89" s="4"/>
      <c r="U89" s="16">
        <v>2.5</v>
      </c>
      <c r="V89" s="4"/>
      <c r="W89" s="12" t="s">
        <v>49</v>
      </c>
      <c r="X89" s="4"/>
      <c r="Y89" s="4"/>
      <c r="Z89" s="4"/>
      <c r="AA89" s="4"/>
      <c r="AB89" s="4"/>
      <c r="AC89" s="4"/>
      <c r="AD89" s="4"/>
      <c r="AE89" s="4"/>
      <c r="AF89" s="4"/>
      <c r="AG89" s="4"/>
      <c r="AI89" s="4"/>
      <c r="AJ89" s="4"/>
    </row>
    <row r="90" spans="1:36" ht="14.25" x14ac:dyDescent="0.2">
      <c r="A90" s="4" t="s">
        <v>114</v>
      </c>
      <c r="B90" s="4"/>
      <c r="C90" s="4"/>
      <c r="D90" s="4"/>
      <c r="E90" s="4"/>
      <c r="F90" s="4"/>
      <c r="G90" s="4"/>
      <c r="H90" s="4"/>
      <c r="I90" s="14" t="s">
        <v>116</v>
      </c>
      <c r="J90" s="4"/>
      <c r="K90" s="4"/>
      <c r="L90" s="4"/>
      <c r="M90" s="12" t="s">
        <v>115</v>
      </c>
      <c r="N90" s="4"/>
      <c r="O90" s="4" t="s">
        <v>65</v>
      </c>
      <c r="P90" s="4"/>
      <c r="Q90" s="4"/>
      <c r="R90" s="4"/>
      <c r="S90" s="4">
        <v>0</v>
      </c>
      <c r="T90" s="4"/>
      <c r="U90" s="4"/>
      <c r="V90" s="4"/>
      <c r="W90" s="12" t="s">
        <v>49</v>
      </c>
      <c r="X90" s="4"/>
      <c r="Y90" s="4"/>
      <c r="Z90" s="4"/>
      <c r="AA90" s="4"/>
      <c r="AB90" s="4"/>
      <c r="AC90" s="4"/>
      <c r="AD90" s="4"/>
      <c r="AE90" s="4"/>
      <c r="AF90" s="4"/>
      <c r="AG90" s="4"/>
      <c r="AI90" s="4"/>
      <c r="AJ90" s="4"/>
    </row>
    <row r="91" spans="1:36" ht="14.25" x14ac:dyDescent="0.2">
      <c r="M91" s="11"/>
      <c r="N91" s="4"/>
      <c r="O91" s="4" t="s">
        <v>66</v>
      </c>
      <c r="P91" s="4"/>
      <c r="Q91" s="4"/>
      <c r="R91" s="4"/>
      <c r="S91" s="4">
        <v>0</v>
      </c>
      <c r="T91" s="4"/>
      <c r="U91" s="16">
        <v>0.1</v>
      </c>
      <c r="V91" s="4"/>
      <c r="W91" s="12" t="s">
        <v>49</v>
      </c>
      <c r="X91" s="4"/>
      <c r="Y91" s="4"/>
      <c r="Z91" s="4"/>
      <c r="AA91" s="4"/>
      <c r="AB91" s="4"/>
      <c r="AC91" s="4"/>
      <c r="AD91" s="4"/>
      <c r="AE91" s="4"/>
      <c r="AF91" s="4"/>
      <c r="AG91" s="4"/>
      <c r="AI91" s="4"/>
      <c r="AJ91" s="4"/>
    </row>
    <row r="92" spans="1:36" ht="14.25" x14ac:dyDescent="0.2">
      <c r="A92" s="4" t="s">
        <v>105</v>
      </c>
      <c r="B92" s="4"/>
      <c r="C92" s="4"/>
      <c r="D92" s="4"/>
      <c r="E92" s="4"/>
      <c r="F92" s="4"/>
      <c r="G92" s="4"/>
      <c r="H92" s="4"/>
      <c r="I92" s="4">
        <v>3900</v>
      </c>
      <c r="J92" s="4"/>
      <c r="K92" s="4"/>
      <c r="L92" s="4"/>
      <c r="M92" s="12" t="s">
        <v>107</v>
      </c>
      <c r="N92" s="4"/>
      <c r="O92" s="4" t="s">
        <v>67</v>
      </c>
      <c r="P92" s="4"/>
      <c r="Q92" s="4"/>
      <c r="R92" s="4"/>
      <c r="S92" s="4">
        <v>2.1</v>
      </c>
      <c r="T92" s="4"/>
      <c r="U92" s="16">
        <v>2</v>
      </c>
      <c r="V92" s="4"/>
      <c r="W92" s="12" t="s">
        <v>49</v>
      </c>
      <c r="X92" s="4"/>
      <c r="Y92" s="4"/>
      <c r="Z92" s="4"/>
      <c r="AA92" s="4"/>
      <c r="AB92" s="4"/>
      <c r="AC92" s="4"/>
      <c r="AD92" s="4"/>
      <c r="AE92" s="4"/>
      <c r="AF92" s="4"/>
      <c r="AG92" s="4"/>
      <c r="AI92" s="4"/>
      <c r="AJ92" s="4"/>
    </row>
    <row r="93" spans="1:36" ht="14.2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12"/>
      <c r="N93" s="4"/>
      <c r="O93" s="4" t="s">
        <v>68</v>
      </c>
      <c r="P93" s="4"/>
      <c r="Q93" s="4"/>
      <c r="R93" s="4"/>
      <c r="S93" s="4">
        <v>0.5</v>
      </c>
      <c r="T93" s="4"/>
      <c r="U93" s="4"/>
      <c r="V93" s="4"/>
      <c r="W93" s="12" t="s">
        <v>49</v>
      </c>
      <c r="X93" s="4"/>
      <c r="Y93" s="4"/>
      <c r="Z93" s="4"/>
      <c r="AA93" s="4"/>
      <c r="AB93" s="4"/>
      <c r="AC93" s="4"/>
      <c r="AD93" s="4"/>
      <c r="AE93" s="4"/>
      <c r="AF93" s="4"/>
      <c r="AG93" s="4"/>
      <c r="AI93" s="4"/>
      <c r="AJ93" s="4"/>
    </row>
    <row r="94" spans="1:36" ht="14.25" x14ac:dyDescent="0.2">
      <c r="A94" s="4" t="s">
        <v>106</v>
      </c>
      <c r="B94" s="4"/>
      <c r="C94" s="4"/>
      <c r="D94" s="4"/>
      <c r="E94" s="4"/>
      <c r="F94" s="4"/>
      <c r="G94" s="4"/>
      <c r="H94" s="4"/>
      <c r="I94" s="4">
        <v>10</v>
      </c>
      <c r="J94" s="4"/>
      <c r="K94" s="4"/>
      <c r="L94" s="4"/>
      <c r="M94" s="12" t="s">
        <v>108</v>
      </c>
      <c r="N94" s="4"/>
      <c r="O94" s="4" t="s">
        <v>69</v>
      </c>
      <c r="P94" s="4"/>
      <c r="Q94" s="4"/>
      <c r="R94" s="4"/>
      <c r="S94" s="4">
        <v>0.2</v>
      </c>
      <c r="T94" s="4"/>
      <c r="U94" s="16">
        <v>0.1</v>
      </c>
      <c r="V94" s="4"/>
      <c r="W94" s="12" t="s">
        <v>49</v>
      </c>
      <c r="X94" s="4"/>
      <c r="Y94" s="4"/>
      <c r="Z94" s="4"/>
      <c r="AA94" s="4"/>
      <c r="AB94" s="4"/>
      <c r="AC94" s="4"/>
      <c r="AD94" s="4"/>
      <c r="AE94" s="4"/>
      <c r="AF94" s="4"/>
      <c r="AG94" s="4"/>
      <c r="AI94" s="4"/>
      <c r="AJ94" s="4"/>
    </row>
    <row r="95" spans="1:36" ht="14.2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12"/>
      <c r="N95" s="4"/>
      <c r="O95" s="4" t="s">
        <v>54</v>
      </c>
      <c r="P95" s="4"/>
      <c r="Q95" s="4"/>
      <c r="R95" s="4"/>
      <c r="S95" s="4">
        <v>0.4</v>
      </c>
      <c r="T95" s="4"/>
      <c r="U95" s="4"/>
      <c r="V95" s="4"/>
      <c r="W95" s="12" t="s">
        <v>49</v>
      </c>
      <c r="X95" s="4"/>
      <c r="Y95" s="4"/>
      <c r="Z95" s="4"/>
      <c r="AA95" s="4"/>
      <c r="AB95" s="4"/>
      <c r="AC95" s="4"/>
      <c r="AD95" s="4"/>
      <c r="AE95" s="4"/>
      <c r="AF95" s="4"/>
      <c r="AG95" s="4"/>
      <c r="AI95" s="4"/>
      <c r="AJ95" s="4"/>
    </row>
    <row r="96" spans="1:36" ht="15" x14ac:dyDescent="0.25">
      <c r="A96" s="5" t="s">
        <v>112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12"/>
      <c r="N96" s="4"/>
      <c r="O96" s="4" t="s">
        <v>55</v>
      </c>
      <c r="P96" s="4"/>
      <c r="Q96" s="4"/>
      <c r="R96" s="4"/>
      <c r="S96" s="4">
        <v>34</v>
      </c>
      <c r="T96" s="4"/>
      <c r="U96" s="4"/>
      <c r="V96" s="4"/>
      <c r="W96" s="12" t="s">
        <v>71</v>
      </c>
      <c r="X96" s="4"/>
      <c r="Y96" s="4"/>
      <c r="Z96" s="4"/>
      <c r="AA96" s="4"/>
      <c r="AB96" s="4"/>
      <c r="AC96" s="4"/>
      <c r="AD96" s="4"/>
      <c r="AE96" s="4"/>
      <c r="AF96" s="4"/>
      <c r="AG96" s="4"/>
      <c r="AI96" s="4"/>
      <c r="AJ96" s="4"/>
    </row>
    <row r="97" spans="1:36" ht="14.25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12"/>
      <c r="N97" s="4"/>
      <c r="O97" s="4" t="s">
        <v>70</v>
      </c>
      <c r="P97" s="4"/>
      <c r="Q97" s="4"/>
      <c r="R97" s="4"/>
      <c r="S97" s="4">
        <v>301</v>
      </c>
      <c r="T97" s="4"/>
      <c r="U97" s="16">
        <v>302</v>
      </c>
      <c r="V97" s="4"/>
      <c r="W97" s="12" t="s">
        <v>71</v>
      </c>
      <c r="X97" s="4"/>
      <c r="Y97" s="4"/>
      <c r="Z97" s="4"/>
      <c r="AA97" s="4"/>
      <c r="AB97" s="4"/>
      <c r="AC97" s="4"/>
      <c r="AD97" s="4"/>
      <c r="AE97" s="4"/>
      <c r="AF97" s="4"/>
      <c r="AG97" s="4"/>
      <c r="AI97" s="4"/>
      <c r="AJ97" s="4"/>
    </row>
    <row r="98" spans="1:36" ht="14.25" x14ac:dyDescent="0.2">
      <c r="A98" s="9" t="s">
        <v>119</v>
      </c>
      <c r="B98" s="9"/>
      <c r="C98" s="4"/>
      <c r="D98" s="4"/>
      <c r="E98" s="4"/>
      <c r="F98" s="4"/>
      <c r="G98" s="4"/>
      <c r="H98" s="4"/>
      <c r="I98" s="4"/>
      <c r="J98" s="4"/>
      <c r="K98" s="4"/>
      <c r="L98" s="4"/>
      <c r="M98" s="12"/>
      <c r="N98" s="4"/>
      <c r="O98" s="13" t="s">
        <v>57</v>
      </c>
      <c r="P98" s="13"/>
      <c r="Q98" s="4"/>
      <c r="R98" s="4"/>
      <c r="S98" s="4"/>
      <c r="T98" s="4"/>
      <c r="U98" s="4"/>
      <c r="V98" s="4"/>
      <c r="W98" s="12"/>
      <c r="X98" s="4"/>
      <c r="Y98" s="4"/>
      <c r="Z98" s="4"/>
      <c r="AA98" s="4"/>
      <c r="AB98" s="4"/>
      <c r="AC98" s="4"/>
      <c r="AD98" s="4"/>
      <c r="AE98" s="4"/>
      <c r="AF98" s="4"/>
      <c r="AG98" s="4"/>
      <c r="AI98" s="4"/>
      <c r="AJ98" s="4"/>
    </row>
    <row r="99" spans="1:36" ht="14.2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12"/>
      <c r="N99" s="4"/>
      <c r="O99" s="4" t="s">
        <v>50</v>
      </c>
      <c r="P99" s="4"/>
      <c r="Q99" s="4"/>
      <c r="R99" s="4"/>
      <c r="S99" s="4">
        <v>0</v>
      </c>
      <c r="T99" s="4"/>
      <c r="U99" s="4"/>
      <c r="V99" s="4"/>
      <c r="W99" s="12" t="s">
        <v>42</v>
      </c>
      <c r="X99" s="4"/>
      <c r="Y99" s="4"/>
      <c r="Z99" s="4"/>
      <c r="AA99" s="4"/>
      <c r="AB99" s="4"/>
      <c r="AC99" s="4"/>
      <c r="AD99" s="4"/>
      <c r="AE99" s="4"/>
      <c r="AF99" s="4"/>
      <c r="AG99" s="4"/>
      <c r="AI99" s="4"/>
      <c r="AJ99" s="4"/>
    </row>
    <row r="100" spans="1:36" ht="14.25" x14ac:dyDescent="0.2">
      <c r="A100" s="4" t="s">
        <v>0</v>
      </c>
      <c r="B100" s="4"/>
      <c r="C100" s="4"/>
      <c r="D100" s="4"/>
      <c r="E100" s="4"/>
      <c r="F100" s="4"/>
      <c r="G100" s="4"/>
      <c r="H100" s="4"/>
      <c r="I100" s="4" t="s">
        <v>122</v>
      </c>
      <c r="J100" s="4"/>
      <c r="K100" s="4"/>
      <c r="L100" s="4"/>
      <c r="M100" s="12"/>
      <c r="N100" s="4"/>
      <c r="O100" s="4" t="s">
        <v>51</v>
      </c>
      <c r="P100" s="4"/>
      <c r="Q100" s="4"/>
      <c r="R100" s="4"/>
      <c r="S100" s="4">
        <v>0</v>
      </c>
      <c r="T100" s="4"/>
      <c r="U100" s="4"/>
      <c r="V100" s="4"/>
      <c r="W100" s="12" t="s">
        <v>42</v>
      </c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I100" s="4"/>
      <c r="AJ100" s="4"/>
    </row>
    <row r="101" spans="1:36" ht="14.2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12"/>
      <c r="N101" s="4"/>
      <c r="O101" s="4" t="s">
        <v>52</v>
      </c>
      <c r="P101" s="4"/>
      <c r="Q101" s="4"/>
      <c r="R101" s="4"/>
      <c r="S101" s="4">
        <v>0</v>
      </c>
      <c r="T101" s="4"/>
      <c r="U101" s="4"/>
      <c r="V101" s="4"/>
      <c r="W101" s="12" t="s">
        <v>42</v>
      </c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I101" s="4"/>
      <c r="AJ101" s="4"/>
    </row>
    <row r="102" spans="1:36" ht="14.25" x14ac:dyDescent="0.2">
      <c r="A102" s="4" t="s">
        <v>104</v>
      </c>
      <c r="B102" s="4"/>
      <c r="C102" s="4"/>
      <c r="D102" s="4"/>
      <c r="E102" s="4"/>
      <c r="F102" s="4"/>
      <c r="G102" s="4"/>
      <c r="H102" s="4"/>
      <c r="I102" s="4">
        <v>8.33</v>
      </c>
      <c r="J102" s="4"/>
      <c r="K102" s="28">
        <v>26.5</v>
      </c>
      <c r="L102" s="4"/>
      <c r="M102" s="12" t="s">
        <v>26</v>
      </c>
      <c r="N102" s="4"/>
      <c r="O102" s="4" t="s">
        <v>60</v>
      </c>
      <c r="P102" s="4"/>
      <c r="Q102" s="4"/>
      <c r="R102" s="4"/>
      <c r="S102" s="4">
        <v>0</v>
      </c>
      <c r="T102" s="4"/>
      <c r="U102" s="4"/>
      <c r="V102" s="4"/>
      <c r="W102" s="12" t="s">
        <v>42</v>
      </c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I102" s="4"/>
      <c r="AJ102" s="4"/>
    </row>
    <row r="103" spans="1:36" ht="14.25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12"/>
      <c r="N103" s="4"/>
      <c r="O103" s="4" t="s">
        <v>61</v>
      </c>
      <c r="P103" s="4"/>
      <c r="Q103" s="4"/>
      <c r="R103" s="4"/>
      <c r="S103" s="4">
        <v>100</v>
      </c>
      <c r="T103" s="4"/>
      <c r="U103" s="4"/>
      <c r="V103" s="4"/>
      <c r="W103" s="12" t="s">
        <v>42</v>
      </c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I103" s="4"/>
      <c r="AJ103" s="4"/>
    </row>
    <row r="104" spans="1:36" ht="14.25" x14ac:dyDescent="0.2">
      <c r="A104" s="4" t="s">
        <v>105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12" t="s">
        <v>107</v>
      </c>
      <c r="N104" s="4"/>
      <c r="O104" s="4" t="s">
        <v>53</v>
      </c>
      <c r="P104" s="4"/>
      <c r="Q104" s="4"/>
      <c r="R104" s="4"/>
      <c r="S104" s="4">
        <v>100</v>
      </c>
      <c r="T104" s="4"/>
      <c r="U104" s="4"/>
      <c r="V104" s="4"/>
      <c r="W104" s="12" t="s">
        <v>42</v>
      </c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I104" s="4"/>
      <c r="AJ104" s="4"/>
    </row>
    <row r="105" spans="1:36" ht="14.25" x14ac:dyDescent="0.2">
      <c r="A105" s="4"/>
      <c r="B105" s="4"/>
      <c r="C105" s="4"/>
      <c r="D105" s="4"/>
      <c r="E105" s="4"/>
      <c r="F105" s="4"/>
      <c r="G105" s="4"/>
      <c r="H105" s="4"/>
      <c r="I105" s="4" t="s">
        <v>123</v>
      </c>
      <c r="J105" s="4"/>
      <c r="K105" s="4"/>
      <c r="L105" s="4"/>
      <c r="M105" s="12"/>
      <c r="N105" s="4"/>
      <c r="O105" s="4" t="s">
        <v>62</v>
      </c>
      <c r="P105" s="4"/>
      <c r="Q105" s="4"/>
      <c r="R105" s="4"/>
      <c r="S105" s="4">
        <v>100</v>
      </c>
      <c r="T105" s="4"/>
      <c r="U105" s="4"/>
      <c r="V105" s="4"/>
      <c r="W105" s="12" t="s">
        <v>42</v>
      </c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I105" s="4"/>
      <c r="AJ105" s="4"/>
    </row>
    <row r="106" spans="1:36" ht="14.25" x14ac:dyDescent="0.2">
      <c r="A106" s="4" t="s">
        <v>120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12" t="s">
        <v>115</v>
      </c>
      <c r="N106" s="4"/>
      <c r="O106" s="4" t="s">
        <v>63</v>
      </c>
      <c r="P106" s="4"/>
      <c r="Q106" s="4"/>
      <c r="R106" s="4"/>
      <c r="S106" s="4">
        <v>100</v>
      </c>
      <c r="T106" s="4"/>
      <c r="U106" s="4"/>
      <c r="V106" s="4"/>
      <c r="W106" s="12" t="s">
        <v>42</v>
      </c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I106" s="4"/>
      <c r="AJ106" s="4"/>
    </row>
    <row r="107" spans="1:36" ht="14.25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12"/>
      <c r="N107" s="4"/>
      <c r="O107" s="4" t="s">
        <v>64</v>
      </c>
      <c r="P107" s="4"/>
      <c r="Q107" s="4"/>
      <c r="R107" s="4"/>
      <c r="S107" s="4">
        <v>100</v>
      </c>
      <c r="T107" s="4"/>
      <c r="U107" s="4"/>
      <c r="V107" s="4"/>
      <c r="W107" s="12" t="s">
        <v>42</v>
      </c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I107" s="4"/>
      <c r="AJ107" s="4"/>
    </row>
    <row r="108" spans="1:36" ht="14.25" x14ac:dyDescent="0.2">
      <c r="A108" s="4" t="s">
        <v>121</v>
      </c>
      <c r="B108" s="4"/>
      <c r="C108" s="4"/>
      <c r="D108" s="4"/>
      <c r="E108" s="4"/>
      <c r="F108" s="4"/>
      <c r="G108" s="4"/>
      <c r="H108" s="4"/>
      <c r="I108" s="4" t="s">
        <v>124</v>
      </c>
      <c r="J108" s="4"/>
      <c r="K108" s="4"/>
      <c r="L108" s="4"/>
      <c r="M108" s="12" t="s">
        <v>107</v>
      </c>
      <c r="N108" s="4"/>
      <c r="O108" s="4" t="s">
        <v>65</v>
      </c>
      <c r="P108" s="4"/>
      <c r="Q108" s="4"/>
      <c r="R108" s="4"/>
      <c r="S108" s="4">
        <v>100</v>
      </c>
      <c r="T108" s="4"/>
      <c r="U108" s="4"/>
      <c r="V108" s="4"/>
      <c r="W108" s="12" t="s">
        <v>42</v>
      </c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I108" s="4"/>
      <c r="AJ108" s="4"/>
    </row>
    <row r="109" spans="1:36" ht="14.25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11"/>
      <c r="N109" s="4"/>
      <c r="O109" s="4" t="s">
        <v>66</v>
      </c>
      <c r="P109" s="4"/>
      <c r="Q109" s="4"/>
      <c r="R109" s="4"/>
      <c r="S109" s="4">
        <v>100</v>
      </c>
      <c r="T109" s="4"/>
      <c r="U109" s="4"/>
      <c r="V109" s="4"/>
      <c r="W109" s="12" t="s">
        <v>42</v>
      </c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I109" s="4"/>
      <c r="AJ109" s="4"/>
    </row>
    <row r="110" spans="1:36" ht="14.25" x14ac:dyDescent="0.2">
      <c r="A110" s="4" t="s">
        <v>105</v>
      </c>
      <c r="B110" s="4"/>
      <c r="C110" s="4"/>
      <c r="D110" s="4"/>
      <c r="E110" s="4"/>
      <c r="F110" s="4"/>
      <c r="G110" s="4"/>
      <c r="H110" s="4"/>
      <c r="I110" s="4">
        <v>1235</v>
      </c>
      <c r="J110" s="4"/>
      <c r="K110" s="4"/>
      <c r="L110" s="4"/>
      <c r="M110" s="12" t="s">
        <v>107</v>
      </c>
      <c r="N110" s="4"/>
      <c r="O110" s="4" t="s">
        <v>67</v>
      </c>
      <c r="P110" s="4"/>
      <c r="Q110" s="4"/>
      <c r="R110" s="4"/>
      <c r="S110" s="4">
        <v>50</v>
      </c>
      <c r="T110" s="4"/>
      <c r="U110" s="4"/>
      <c r="V110" s="4"/>
      <c r="W110" s="12" t="s">
        <v>42</v>
      </c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I110" s="4"/>
      <c r="AJ110" s="4"/>
    </row>
    <row r="111" spans="1:36" ht="14.25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12"/>
      <c r="N111" s="4"/>
      <c r="O111" s="4" t="s">
        <v>68</v>
      </c>
      <c r="P111" s="4"/>
      <c r="Q111" s="4"/>
      <c r="R111" s="4"/>
      <c r="S111" s="4">
        <v>100</v>
      </c>
      <c r="T111" s="4"/>
      <c r="U111" s="4"/>
      <c r="V111" s="4"/>
      <c r="W111" s="12" t="s">
        <v>42</v>
      </c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I111" s="4"/>
      <c r="AJ111" s="4"/>
    </row>
    <row r="112" spans="1:36" ht="14.25" x14ac:dyDescent="0.2">
      <c r="A112" s="9" t="s">
        <v>126</v>
      </c>
      <c r="B112" s="9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12"/>
      <c r="N112" s="4"/>
      <c r="O112" s="4" t="s">
        <v>69</v>
      </c>
      <c r="P112" s="4"/>
      <c r="Q112" s="4"/>
      <c r="R112" s="4"/>
      <c r="S112" s="4">
        <v>100</v>
      </c>
      <c r="T112" s="4"/>
      <c r="U112" s="4"/>
      <c r="V112" s="4"/>
      <c r="W112" s="12" t="s">
        <v>42</v>
      </c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I112" s="4"/>
      <c r="AJ112" s="4"/>
    </row>
    <row r="113" spans="1:36" ht="14.25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12"/>
      <c r="N113" s="4"/>
      <c r="O113" s="4" t="s">
        <v>54</v>
      </c>
      <c r="P113" s="4"/>
      <c r="Q113" s="4"/>
      <c r="R113" s="4"/>
      <c r="S113" s="4">
        <v>100</v>
      </c>
      <c r="T113" s="4"/>
      <c r="U113" s="4"/>
      <c r="V113" s="4"/>
      <c r="W113" s="12" t="s">
        <v>42</v>
      </c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I113" s="4"/>
      <c r="AJ113" s="4"/>
    </row>
    <row r="114" spans="1:36" ht="14.25" x14ac:dyDescent="0.2">
      <c r="A114" s="4" t="s">
        <v>0</v>
      </c>
      <c r="B114" s="4"/>
      <c r="C114" s="4"/>
      <c r="D114" s="4"/>
      <c r="E114" s="4"/>
      <c r="F114" s="4"/>
      <c r="G114" s="4"/>
      <c r="H114" s="4"/>
      <c r="I114" s="4" t="s">
        <v>122</v>
      </c>
      <c r="J114" s="4"/>
      <c r="K114" s="4"/>
      <c r="L114" s="4"/>
      <c r="M114" s="12"/>
      <c r="N114" s="4"/>
      <c r="O114" s="4"/>
      <c r="P114" s="4"/>
      <c r="Q114" s="4"/>
      <c r="R114" s="4"/>
      <c r="S114" s="4"/>
      <c r="T114" s="4"/>
      <c r="U114" s="4"/>
      <c r="V114" s="4"/>
      <c r="W114" s="12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I114" s="4"/>
      <c r="AJ114" s="4"/>
    </row>
    <row r="115" spans="1:36" ht="14.25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12"/>
      <c r="N115" s="4"/>
      <c r="O115" s="9" t="s">
        <v>44</v>
      </c>
      <c r="P115" s="9"/>
      <c r="Q115" s="9"/>
      <c r="R115" s="9"/>
      <c r="S115" s="4"/>
      <c r="T115" s="4"/>
      <c r="U115" s="4"/>
      <c r="V115" s="4"/>
      <c r="W115" s="12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I115" s="4"/>
      <c r="AJ115" s="4"/>
    </row>
    <row r="116" spans="1:36" ht="14.25" x14ac:dyDescent="0.2">
      <c r="A116" s="4" t="s">
        <v>104</v>
      </c>
      <c r="B116" s="4"/>
      <c r="C116" s="4"/>
      <c r="D116" s="4"/>
      <c r="E116" s="4"/>
      <c r="F116" s="4"/>
      <c r="G116" s="4"/>
      <c r="H116" s="4"/>
      <c r="I116" s="4">
        <v>1.89</v>
      </c>
      <c r="J116" s="4"/>
      <c r="K116" s="4">
        <v>0</v>
      </c>
      <c r="L116" s="4"/>
      <c r="M116" s="12" t="s">
        <v>26</v>
      </c>
      <c r="N116" s="4"/>
      <c r="O116" s="4" t="s">
        <v>48</v>
      </c>
      <c r="P116" s="4"/>
      <c r="Q116" s="4"/>
      <c r="R116" s="4"/>
      <c r="S116" s="4">
        <v>7.7</v>
      </c>
      <c r="T116" s="4"/>
      <c r="U116" s="4"/>
      <c r="V116" s="4"/>
      <c r="W116" s="12" t="s">
        <v>49</v>
      </c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I116" s="4"/>
      <c r="AJ116" s="4"/>
    </row>
    <row r="117" spans="1:36" ht="14.25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12"/>
      <c r="N117" s="4"/>
      <c r="O117" s="4" t="s">
        <v>50</v>
      </c>
      <c r="P117" s="4"/>
      <c r="Q117" s="4"/>
      <c r="R117" s="4"/>
      <c r="S117" s="4">
        <v>1.2</v>
      </c>
      <c r="T117" s="4"/>
      <c r="U117" s="4"/>
      <c r="V117" s="4"/>
      <c r="W117" s="12" t="s">
        <v>49</v>
      </c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I117" s="4"/>
      <c r="AJ117" s="4"/>
    </row>
    <row r="118" spans="1:36" ht="14.25" x14ac:dyDescent="0.2">
      <c r="A118" s="4" t="s">
        <v>105</v>
      </c>
      <c r="B118" s="4"/>
      <c r="C118" s="4"/>
      <c r="D118" s="4"/>
      <c r="E118" s="4"/>
      <c r="F118" s="4"/>
      <c r="G118" s="4"/>
      <c r="H118" s="4"/>
      <c r="I118" s="4">
        <v>4250</v>
      </c>
      <c r="J118" s="4"/>
      <c r="K118" s="4"/>
      <c r="L118" s="4"/>
      <c r="M118" s="12" t="s">
        <v>107</v>
      </c>
      <c r="N118" s="4"/>
      <c r="O118" s="4" t="s">
        <v>51</v>
      </c>
      <c r="P118" s="4"/>
      <c r="Q118" s="4"/>
      <c r="R118" s="4"/>
      <c r="S118" s="4">
        <v>3.8</v>
      </c>
      <c r="T118" s="4"/>
      <c r="U118" s="4"/>
      <c r="V118" s="4"/>
      <c r="W118" s="12" t="s">
        <v>49</v>
      </c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I118" s="4"/>
      <c r="AJ118" s="4"/>
    </row>
    <row r="119" spans="1:36" ht="14.25" x14ac:dyDescent="0.2">
      <c r="A119" s="4"/>
      <c r="B119" s="4"/>
      <c r="C119" s="4"/>
      <c r="D119" s="4"/>
      <c r="E119" s="4"/>
      <c r="F119" s="4"/>
      <c r="G119" s="4"/>
      <c r="H119" s="4"/>
      <c r="J119" s="4"/>
      <c r="K119" s="4"/>
      <c r="L119" s="4"/>
      <c r="M119" s="12"/>
      <c r="N119" s="4"/>
      <c r="O119" s="4" t="s">
        <v>52</v>
      </c>
      <c r="P119" s="4"/>
      <c r="Q119" s="4"/>
      <c r="R119" s="4"/>
      <c r="S119" s="4">
        <v>1.8</v>
      </c>
      <c r="T119" s="4"/>
      <c r="U119" s="4"/>
      <c r="V119" s="4"/>
      <c r="W119" s="12" t="s">
        <v>49</v>
      </c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I119" s="4"/>
      <c r="AJ119" s="4"/>
    </row>
    <row r="120" spans="1:36" ht="14.25" x14ac:dyDescent="0.2">
      <c r="A120" s="4" t="s">
        <v>120</v>
      </c>
      <c r="B120" s="4"/>
      <c r="C120" s="4"/>
      <c r="D120" s="4"/>
      <c r="E120" s="4"/>
      <c r="F120" s="4"/>
      <c r="G120" s="4"/>
      <c r="H120" s="4"/>
      <c r="I120" s="4" t="s">
        <v>123</v>
      </c>
      <c r="J120" s="4"/>
      <c r="K120" s="4"/>
      <c r="L120" s="4"/>
      <c r="M120" s="12" t="s">
        <v>115</v>
      </c>
      <c r="N120" s="4"/>
      <c r="O120" s="4" t="s">
        <v>62</v>
      </c>
      <c r="P120" s="4"/>
      <c r="Q120" s="4"/>
      <c r="R120" s="4"/>
      <c r="S120" s="4">
        <v>0.8</v>
      </c>
      <c r="T120" s="4"/>
      <c r="U120" s="4"/>
      <c r="V120" s="4"/>
      <c r="W120" s="12" t="s">
        <v>49</v>
      </c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I120" s="4"/>
      <c r="AJ120" s="4"/>
    </row>
    <row r="121" spans="1:36" ht="14.25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12"/>
      <c r="N121" s="4"/>
      <c r="O121" s="4" t="s">
        <v>54</v>
      </c>
      <c r="P121" s="4"/>
      <c r="Q121" s="4"/>
      <c r="R121" s="4"/>
      <c r="S121" s="4">
        <v>0.1</v>
      </c>
      <c r="T121" s="4"/>
      <c r="U121" s="4"/>
      <c r="V121" s="4"/>
      <c r="W121" s="12" t="s">
        <v>49</v>
      </c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I121" s="4"/>
      <c r="AJ121" s="4"/>
    </row>
    <row r="122" spans="1:36" ht="14.25" x14ac:dyDescent="0.2">
      <c r="A122" s="4" t="s">
        <v>121</v>
      </c>
      <c r="B122" s="4"/>
      <c r="C122" s="4"/>
      <c r="D122" s="4"/>
      <c r="E122" s="4"/>
      <c r="F122" s="4"/>
      <c r="G122" s="4"/>
      <c r="H122" s="4"/>
      <c r="I122" s="4" t="s">
        <v>124</v>
      </c>
      <c r="J122" s="4"/>
      <c r="K122" s="4"/>
      <c r="L122" s="4"/>
      <c r="M122" s="12" t="s">
        <v>107</v>
      </c>
      <c r="N122" s="4"/>
      <c r="O122" s="4" t="s">
        <v>55</v>
      </c>
      <c r="P122" s="4"/>
      <c r="Q122" s="4"/>
      <c r="R122" s="4"/>
      <c r="S122" s="4">
        <v>19</v>
      </c>
      <c r="T122" s="4"/>
      <c r="U122" s="4"/>
      <c r="V122" s="4"/>
      <c r="W122" s="12" t="s">
        <v>80</v>
      </c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I122" s="4"/>
      <c r="AJ122" s="4"/>
    </row>
    <row r="123" spans="1:36" ht="14.25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11"/>
      <c r="N123" s="4"/>
      <c r="O123" s="4" t="s">
        <v>56</v>
      </c>
      <c r="P123" s="4"/>
      <c r="Q123" s="4"/>
      <c r="R123" s="4"/>
      <c r="S123" s="4">
        <v>9</v>
      </c>
      <c r="T123" s="4"/>
      <c r="U123" s="4"/>
      <c r="V123" s="4"/>
      <c r="W123" s="12" t="s">
        <v>42</v>
      </c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I123" s="4"/>
      <c r="AJ123" s="4"/>
    </row>
    <row r="124" spans="1:36" ht="14.25" x14ac:dyDescent="0.2">
      <c r="A124" s="4" t="s">
        <v>105</v>
      </c>
      <c r="B124" s="4"/>
      <c r="C124" s="4"/>
      <c r="D124" s="4"/>
      <c r="E124" s="4"/>
      <c r="F124" s="4"/>
      <c r="G124" s="4"/>
      <c r="H124" s="4"/>
      <c r="I124" s="4">
        <v>1235</v>
      </c>
      <c r="J124" s="4"/>
      <c r="K124" s="4"/>
      <c r="L124" s="4"/>
      <c r="M124" s="12" t="s">
        <v>107</v>
      </c>
      <c r="N124" s="4"/>
      <c r="O124" s="13" t="s">
        <v>57</v>
      </c>
      <c r="P124" s="13"/>
      <c r="Q124" s="4"/>
      <c r="R124" s="4"/>
      <c r="S124" s="4"/>
      <c r="T124" s="4"/>
      <c r="U124" s="4"/>
      <c r="V124" s="4"/>
      <c r="W124" s="12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I124" s="4"/>
      <c r="AJ124" s="4"/>
    </row>
    <row r="125" spans="1:36" ht="14.2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12"/>
      <c r="N125" s="4"/>
      <c r="O125" s="4" t="s">
        <v>50</v>
      </c>
      <c r="Q125" s="4"/>
      <c r="R125" s="4"/>
      <c r="S125" s="4">
        <v>0</v>
      </c>
      <c r="T125" s="4"/>
      <c r="U125" s="4"/>
      <c r="V125" s="4"/>
      <c r="W125" s="12" t="s">
        <v>42</v>
      </c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I125" s="4"/>
      <c r="AJ125" s="4"/>
    </row>
    <row r="126" spans="1:36" ht="14.2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12"/>
      <c r="N126" s="4"/>
      <c r="O126" s="4" t="s">
        <v>51</v>
      </c>
      <c r="P126" s="4"/>
      <c r="Q126" s="4"/>
      <c r="R126" s="4"/>
      <c r="S126" s="4">
        <v>0</v>
      </c>
      <c r="T126" s="4"/>
      <c r="U126" s="4"/>
      <c r="V126" s="4"/>
      <c r="W126" s="12" t="s">
        <v>42</v>
      </c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I126" s="4"/>
      <c r="AJ126" s="4"/>
    </row>
    <row r="127" spans="1:36" ht="14.25" x14ac:dyDescent="0.2">
      <c r="A127" s="9" t="s">
        <v>127</v>
      </c>
      <c r="B127" s="9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12"/>
      <c r="N127" s="4"/>
      <c r="O127" s="4" t="s">
        <v>52</v>
      </c>
      <c r="P127" s="4"/>
      <c r="Q127" s="4"/>
      <c r="R127" s="4"/>
      <c r="S127" s="4">
        <v>0</v>
      </c>
      <c r="T127" s="4"/>
      <c r="U127" s="4"/>
      <c r="V127" s="4"/>
      <c r="W127" s="12" t="s">
        <v>42</v>
      </c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I127" s="4"/>
      <c r="AJ127" s="4"/>
    </row>
    <row r="128" spans="1:36" ht="14.2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12"/>
      <c r="N128" s="4"/>
      <c r="O128" s="4" t="s">
        <v>62</v>
      </c>
      <c r="P128" s="4"/>
      <c r="Q128" s="4"/>
      <c r="R128" s="4"/>
      <c r="S128" s="4">
        <v>100</v>
      </c>
      <c r="T128" s="4"/>
      <c r="U128" s="4"/>
      <c r="V128" s="4"/>
      <c r="W128" s="12" t="s">
        <v>42</v>
      </c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I128" s="4"/>
      <c r="AJ128" s="4"/>
    </row>
    <row r="129" spans="1:36" ht="14.25" x14ac:dyDescent="0.2">
      <c r="A129" s="4" t="s">
        <v>0</v>
      </c>
      <c r="B129" s="4"/>
      <c r="C129" s="4"/>
      <c r="D129" s="4"/>
      <c r="E129" s="4"/>
      <c r="F129" s="4"/>
      <c r="G129" s="4"/>
      <c r="H129" s="4"/>
      <c r="I129" s="4" t="s">
        <v>128</v>
      </c>
      <c r="J129" s="4"/>
      <c r="K129" s="4"/>
      <c r="L129" s="4"/>
      <c r="M129" s="12"/>
      <c r="N129" s="4"/>
      <c r="O129" s="4" t="s">
        <v>54</v>
      </c>
      <c r="P129" s="4"/>
      <c r="Q129" s="4"/>
      <c r="R129" s="4"/>
      <c r="S129" s="4">
        <v>100</v>
      </c>
      <c r="T129" s="4"/>
      <c r="U129" s="4"/>
      <c r="V129" s="4"/>
      <c r="W129" s="12" t="s">
        <v>42</v>
      </c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I129" s="4"/>
      <c r="AJ129" s="4"/>
    </row>
    <row r="130" spans="1:36" ht="14.25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12"/>
      <c r="N130" s="4"/>
      <c r="O130" s="4"/>
      <c r="P130" s="4"/>
      <c r="Q130" s="4"/>
      <c r="R130" s="4"/>
      <c r="S130" s="4"/>
      <c r="T130" s="4"/>
      <c r="U130" s="4"/>
      <c r="V130" s="4"/>
      <c r="W130" s="12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I130" s="4"/>
      <c r="AJ130" s="4"/>
    </row>
    <row r="131" spans="1:36" ht="15" x14ac:dyDescent="0.25">
      <c r="A131" s="4" t="s">
        <v>104</v>
      </c>
      <c r="B131" s="4"/>
      <c r="C131" s="4"/>
      <c r="D131" s="4"/>
      <c r="E131" s="4"/>
      <c r="F131" s="4"/>
      <c r="G131" s="4"/>
      <c r="H131" s="4"/>
      <c r="I131" s="4">
        <v>0.15</v>
      </c>
      <c r="J131" s="4"/>
      <c r="K131" s="28">
        <v>29.3</v>
      </c>
      <c r="L131" s="4"/>
      <c r="M131" s="12" t="s">
        <v>26</v>
      </c>
      <c r="N131" s="4"/>
      <c r="O131" s="5" t="s">
        <v>72</v>
      </c>
      <c r="P131" s="4"/>
      <c r="Q131" s="4"/>
      <c r="R131" s="4"/>
      <c r="S131" s="4"/>
      <c r="T131" s="4"/>
      <c r="U131" s="4"/>
      <c r="V131" s="4"/>
      <c r="W131" s="12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I131" s="4"/>
      <c r="AJ131" s="4"/>
    </row>
    <row r="132" spans="1:36" ht="14.2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12"/>
      <c r="N132" s="4"/>
      <c r="O132" s="4" t="s">
        <v>73</v>
      </c>
      <c r="P132" s="4"/>
      <c r="Q132" s="4"/>
      <c r="R132" s="4"/>
      <c r="S132" s="4">
        <v>0</v>
      </c>
      <c r="T132" s="4"/>
      <c r="U132" s="4"/>
      <c r="V132" s="4"/>
      <c r="W132" s="12" t="s">
        <v>35</v>
      </c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I132" s="4"/>
      <c r="AJ132" s="4"/>
    </row>
    <row r="133" spans="1:36" ht="14.25" x14ac:dyDescent="0.2">
      <c r="A133" s="4" t="s">
        <v>105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12" t="s">
        <v>107</v>
      </c>
      <c r="N133" s="4"/>
      <c r="O133" s="4" t="s">
        <v>74</v>
      </c>
      <c r="P133" s="4"/>
      <c r="Q133" s="4"/>
      <c r="R133" s="4"/>
      <c r="S133" s="4">
        <v>0</v>
      </c>
      <c r="T133" s="4"/>
      <c r="U133" s="4"/>
      <c r="V133" s="4"/>
      <c r="W133" s="12" t="s">
        <v>35</v>
      </c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I133" s="4"/>
      <c r="AJ133" s="4"/>
    </row>
    <row r="134" spans="1:36" ht="14.25" x14ac:dyDescent="0.2">
      <c r="A134" s="4"/>
      <c r="B134" s="4"/>
      <c r="C134" s="4"/>
      <c r="D134" s="4"/>
      <c r="E134" s="4"/>
      <c r="F134" s="4"/>
      <c r="G134" s="4"/>
      <c r="H134" s="4"/>
      <c r="I134" s="4" t="s">
        <v>123</v>
      </c>
      <c r="J134" s="4"/>
      <c r="K134" s="4"/>
      <c r="L134" s="4"/>
      <c r="M134" s="12"/>
      <c r="N134" s="4"/>
      <c r="O134" s="4" t="s">
        <v>75</v>
      </c>
      <c r="P134" s="4"/>
      <c r="Q134" s="4"/>
      <c r="R134" s="4"/>
      <c r="S134" s="4">
        <v>0</v>
      </c>
      <c r="T134" s="4"/>
      <c r="U134" s="4"/>
      <c r="V134" s="4"/>
      <c r="W134" s="12" t="s">
        <v>27</v>
      </c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I134" s="4"/>
      <c r="AJ134" s="4"/>
    </row>
    <row r="135" spans="1:36" ht="14.25" x14ac:dyDescent="0.2">
      <c r="A135" s="4" t="s">
        <v>120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12" t="s">
        <v>115</v>
      </c>
      <c r="N135" s="4"/>
      <c r="O135" s="4" t="s">
        <v>76</v>
      </c>
      <c r="P135" s="4"/>
      <c r="Q135" s="4"/>
      <c r="R135" s="4"/>
      <c r="S135" s="4">
        <v>0</v>
      </c>
      <c r="T135" s="4"/>
      <c r="U135" s="4"/>
      <c r="V135" s="4"/>
      <c r="W135" s="12" t="s">
        <v>27</v>
      </c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I135" s="4"/>
      <c r="AJ135" s="4"/>
    </row>
    <row r="136" spans="1:36" ht="14.25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12"/>
      <c r="N136" s="4"/>
      <c r="O136" s="4" t="s">
        <v>77</v>
      </c>
      <c r="P136" s="4"/>
      <c r="Q136" s="4"/>
      <c r="R136" s="4"/>
      <c r="S136" s="4">
        <v>195</v>
      </c>
      <c r="T136" s="4"/>
      <c r="U136" s="22">
        <v>0</v>
      </c>
      <c r="V136" s="4"/>
      <c r="W136" s="12" t="s">
        <v>27</v>
      </c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I136" s="4"/>
      <c r="AJ136" s="4"/>
    </row>
    <row r="137" spans="1:36" ht="14.25" x14ac:dyDescent="0.2">
      <c r="A137" s="4" t="s">
        <v>121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12" t="s">
        <v>107</v>
      </c>
      <c r="N137" s="4"/>
      <c r="O137" s="4" t="s">
        <v>78</v>
      </c>
      <c r="P137" s="4"/>
      <c r="Q137" s="4"/>
      <c r="R137" s="4"/>
      <c r="S137" s="4">
        <v>0</v>
      </c>
      <c r="T137" s="4"/>
      <c r="U137" s="4"/>
      <c r="V137" s="4"/>
      <c r="W137" s="12" t="s">
        <v>79</v>
      </c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I137" s="4"/>
      <c r="AJ137" s="4"/>
    </row>
    <row r="138" spans="1:36" ht="14.2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11"/>
      <c r="N138" s="4"/>
      <c r="O138" s="4"/>
      <c r="P138" s="4"/>
      <c r="Q138" s="4"/>
      <c r="R138" s="4"/>
      <c r="S138" s="4"/>
      <c r="T138" s="4"/>
      <c r="U138" s="4"/>
      <c r="V138" s="4"/>
      <c r="W138" s="12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I138" s="4"/>
      <c r="AJ138" s="4"/>
    </row>
    <row r="139" spans="1:36" ht="14.25" x14ac:dyDescent="0.2">
      <c r="A139" s="4" t="s">
        <v>105</v>
      </c>
      <c r="B139" s="4"/>
      <c r="C139" s="4"/>
      <c r="D139" s="4"/>
      <c r="E139" s="4"/>
      <c r="F139" s="4"/>
      <c r="G139" s="4"/>
      <c r="H139" s="4"/>
      <c r="I139" s="4">
        <v>8341.5</v>
      </c>
      <c r="J139" s="4"/>
      <c r="K139" s="4"/>
      <c r="L139" s="4"/>
      <c r="M139" s="12" t="s">
        <v>107</v>
      </c>
      <c r="N139" s="4"/>
      <c r="O139" s="4"/>
      <c r="P139" s="4"/>
      <c r="Q139" s="4"/>
      <c r="R139" s="4"/>
      <c r="S139" s="4"/>
      <c r="T139" s="4"/>
      <c r="U139" s="4"/>
      <c r="V139" s="4"/>
      <c r="W139" s="12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I139" s="4"/>
      <c r="AJ139" s="4"/>
    </row>
    <row r="140" spans="1:36" ht="14.2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12"/>
      <c r="N140" s="4"/>
      <c r="O140" s="4"/>
      <c r="P140" s="4"/>
      <c r="Q140" s="4"/>
      <c r="R140" s="4"/>
      <c r="S140" s="4"/>
      <c r="T140" s="4"/>
      <c r="U140" s="4"/>
      <c r="V140" s="4"/>
      <c r="W140" s="12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I140" s="4"/>
      <c r="AJ140" s="4"/>
    </row>
    <row r="141" spans="1:36" ht="14.25" x14ac:dyDescent="0.2">
      <c r="A141" s="4" t="s">
        <v>106</v>
      </c>
      <c r="B141" s="4"/>
      <c r="C141" s="4"/>
      <c r="D141" s="4"/>
      <c r="E141" s="4"/>
      <c r="F141" s="4"/>
      <c r="G141" s="4"/>
      <c r="H141" s="4"/>
      <c r="I141" s="4">
        <v>3</v>
      </c>
      <c r="J141" s="4"/>
      <c r="K141" s="4"/>
      <c r="L141" s="4"/>
      <c r="M141" s="12" t="s">
        <v>108</v>
      </c>
      <c r="N141" s="4"/>
      <c r="O141" s="4"/>
      <c r="P141" s="4"/>
      <c r="Q141" s="4"/>
      <c r="R141" s="4"/>
      <c r="S141" s="4"/>
      <c r="T141" s="4"/>
      <c r="U141" s="4"/>
      <c r="V141" s="4"/>
      <c r="W141" s="12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I141" s="4"/>
      <c r="AJ141" s="4"/>
    </row>
    <row r="142" spans="1:36" ht="14.25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12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I142" s="4"/>
      <c r="AJ142" s="4"/>
    </row>
    <row r="143" spans="1:36" ht="14.25" x14ac:dyDescent="0.2">
      <c r="A143" s="9" t="s">
        <v>125</v>
      </c>
      <c r="B143" s="9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12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I143" s="4"/>
      <c r="AJ143" s="4"/>
    </row>
    <row r="144" spans="1:36" ht="14.25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12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I144" s="4"/>
      <c r="AJ144" s="4"/>
    </row>
    <row r="145" spans="1:36" ht="14.25" x14ac:dyDescent="0.2">
      <c r="A145" s="4" t="s">
        <v>0</v>
      </c>
      <c r="B145" s="4"/>
      <c r="C145" s="4"/>
      <c r="D145" s="4"/>
      <c r="E145" s="4"/>
      <c r="F145" s="4"/>
      <c r="G145" s="4"/>
      <c r="H145" s="4"/>
      <c r="I145" s="4" t="s">
        <v>122</v>
      </c>
      <c r="J145" s="4"/>
      <c r="K145" s="4"/>
      <c r="L145" s="4"/>
      <c r="M145" s="12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I145" s="4"/>
      <c r="AJ145" s="4"/>
    </row>
    <row r="146" spans="1:36" ht="14.2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12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I146" s="4"/>
      <c r="AJ146" s="4"/>
    </row>
    <row r="147" spans="1:36" ht="14.25" x14ac:dyDescent="0.2">
      <c r="A147" s="4" t="s">
        <v>104</v>
      </c>
      <c r="B147" s="4"/>
      <c r="C147" s="4"/>
      <c r="D147" s="4"/>
      <c r="E147" s="4"/>
      <c r="F147" s="4"/>
      <c r="G147" s="4"/>
      <c r="H147" s="4"/>
      <c r="I147" s="4">
        <v>5.2</v>
      </c>
      <c r="J147" s="4"/>
      <c r="K147" s="4">
        <v>0</v>
      </c>
      <c r="L147" s="4"/>
      <c r="M147" s="12" t="s">
        <v>26</v>
      </c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I147" s="4"/>
      <c r="AJ147" s="4"/>
    </row>
    <row r="148" spans="1:36" ht="14.25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12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I148" s="4"/>
      <c r="AJ148" s="4"/>
    </row>
    <row r="149" spans="1:36" ht="14.25" x14ac:dyDescent="0.2">
      <c r="A149" s="4" t="s">
        <v>105</v>
      </c>
      <c r="B149" s="4"/>
      <c r="C149" s="4"/>
      <c r="D149" s="4"/>
      <c r="E149" s="4"/>
      <c r="F149" s="4"/>
      <c r="G149" s="4"/>
      <c r="H149" s="4"/>
      <c r="I149" s="4">
        <v>4250</v>
      </c>
      <c r="J149" s="4"/>
      <c r="K149" s="4"/>
      <c r="L149" s="4"/>
      <c r="M149" s="12" t="s">
        <v>107</v>
      </c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I149" s="4"/>
      <c r="AJ149" s="4"/>
    </row>
    <row r="150" spans="1:36" ht="14.25" x14ac:dyDescent="0.2">
      <c r="A150" s="4"/>
      <c r="B150" s="4"/>
      <c r="C150" s="4"/>
      <c r="D150" s="4"/>
      <c r="E150" s="4"/>
      <c r="F150" s="4"/>
      <c r="G150" s="4"/>
      <c r="H150" s="4"/>
      <c r="J150" s="4"/>
      <c r="K150" s="4"/>
      <c r="L150" s="4"/>
      <c r="M150" s="12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I150" s="4"/>
      <c r="AJ150" s="4"/>
    </row>
    <row r="151" spans="1:36" ht="14.25" x14ac:dyDescent="0.2">
      <c r="A151" s="4" t="s">
        <v>120</v>
      </c>
      <c r="B151" s="4"/>
      <c r="C151" s="4"/>
      <c r="D151" s="4"/>
      <c r="E151" s="4"/>
      <c r="F151" s="4"/>
      <c r="G151" s="4"/>
      <c r="H151" s="4"/>
      <c r="I151" s="4" t="s">
        <v>123</v>
      </c>
      <c r="J151" s="4"/>
      <c r="K151" s="4"/>
      <c r="L151" s="4"/>
      <c r="M151" s="12" t="s">
        <v>115</v>
      </c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I151" s="4"/>
      <c r="AJ151" s="4"/>
    </row>
    <row r="152" spans="1:36" ht="14.2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12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I152" s="4"/>
      <c r="AJ152" s="4"/>
    </row>
    <row r="153" spans="1:36" ht="14.25" x14ac:dyDescent="0.2">
      <c r="A153" s="4" t="s">
        <v>121</v>
      </c>
      <c r="B153" s="4"/>
      <c r="C153" s="4"/>
      <c r="D153" s="4"/>
      <c r="E153" s="4"/>
      <c r="F153" s="4"/>
      <c r="G153" s="4"/>
      <c r="H153" s="4"/>
      <c r="I153" s="4" t="s">
        <v>124</v>
      </c>
      <c r="J153" s="4"/>
      <c r="K153" s="4"/>
      <c r="L153" s="4"/>
      <c r="M153" s="12" t="s">
        <v>107</v>
      </c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I153" s="4"/>
      <c r="AJ153" s="4"/>
    </row>
    <row r="154" spans="1:36" ht="14.25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11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I154" s="4"/>
      <c r="AJ154" s="4"/>
    </row>
    <row r="155" spans="1:36" ht="14.25" x14ac:dyDescent="0.2">
      <c r="A155" s="4" t="s">
        <v>105</v>
      </c>
      <c r="B155" s="4"/>
      <c r="C155" s="4"/>
      <c r="D155" s="4"/>
      <c r="E155" s="4"/>
      <c r="F155" s="4"/>
      <c r="G155" s="4"/>
      <c r="H155" s="4"/>
      <c r="I155" s="4">
        <v>1235</v>
      </c>
      <c r="J155" s="4"/>
      <c r="K155" s="4"/>
      <c r="L155" s="4"/>
      <c r="M155" s="12" t="s">
        <v>107</v>
      </c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I155" s="4"/>
      <c r="AJ155" s="4"/>
    </row>
    <row r="156" spans="1:36" ht="14.25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I156" s="4"/>
      <c r="AJ156" s="4"/>
    </row>
    <row r="157" spans="1:36" ht="14.25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I157" s="4"/>
      <c r="AJ157" s="4"/>
    </row>
    <row r="158" spans="1:36" ht="14.25" x14ac:dyDescent="0.2">
      <c r="A158" s="9" t="s">
        <v>129</v>
      </c>
      <c r="B158" s="9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12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I158" s="4"/>
      <c r="AJ158" s="4"/>
    </row>
    <row r="159" spans="1:36" ht="14.2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12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</row>
    <row r="160" spans="1:36" ht="14.25" x14ac:dyDescent="0.2">
      <c r="A160" s="4" t="s">
        <v>0</v>
      </c>
      <c r="B160" s="4"/>
      <c r="C160" s="4"/>
      <c r="D160" s="4"/>
      <c r="E160" s="4"/>
      <c r="F160" s="4"/>
      <c r="G160" s="4"/>
      <c r="H160" s="4"/>
      <c r="I160" s="4" t="s">
        <v>130</v>
      </c>
      <c r="J160" s="4"/>
      <c r="K160" s="4"/>
      <c r="L160" s="4"/>
      <c r="M160" s="12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</row>
    <row r="161" spans="1:36" ht="14.2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12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</row>
    <row r="162" spans="1:36" ht="14.25" x14ac:dyDescent="0.2">
      <c r="A162" s="4" t="s">
        <v>104</v>
      </c>
      <c r="B162" s="4"/>
      <c r="C162" s="4"/>
      <c r="D162" s="4"/>
      <c r="E162" s="4"/>
      <c r="F162" s="4"/>
      <c r="G162" s="4"/>
      <c r="H162" s="4"/>
      <c r="I162" s="4">
        <v>4.09</v>
      </c>
      <c r="J162" s="4"/>
      <c r="K162" s="28">
        <v>91.4</v>
      </c>
      <c r="L162" s="4"/>
      <c r="M162" s="12" t="s">
        <v>26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</row>
    <row r="163" spans="1:36" ht="14.25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12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</row>
    <row r="164" spans="1:36" ht="14.25" x14ac:dyDescent="0.2">
      <c r="A164" s="4" t="s">
        <v>105</v>
      </c>
      <c r="B164" s="4"/>
      <c r="C164" s="4"/>
      <c r="D164" s="4"/>
      <c r="E164" s="4"/>
      <c r="F164" s="4"/>
      <c r="G164" s="4"/>
      <c r="H164" s="4"/>
      <c r="I164" s="4">
        <v>9945</v>
      </c>
      <c r="J164" s="4"/>
      <c r="K164" s="4"/>
      <c r="L164" s="4"/>
      <c r="M164" s="12" t="s">
        <v>107</v>
      </c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</row>
    <row r="165" spans="1:36" ht="14.25" x14ac:dyDescent="0.2">
      <c r="A165" s="4"/>
      <c r="B165" s="4"/>
      <c r="C165" s="4"/>
      <c r="D165" s="4"/>
      <c r="E165" s="4"/>
      <c r="F165" s="4"/>
      <c r="G165" s="4"/>
      <c r="H165" s="4"/>
      <c r="J165" s="4"/>
      <c r="K165" s="4"/>
      <c r="L165" s="4"/>
      <c r="M165" s="12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</row>
    <row r="166" spans="1:36" ht="14.25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12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</row>
    <row r="167" spans="1:36" ht="14.2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12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</row>
    <row r="168" spans="1:36" ht="14.25" x14ac:dyDescent="0.2">
      <c r="A168" s="4" t="s">
        <v>121</v>
      </c>
      <c r="B168" s="4"/>
      <c r="C168" s="4"/>
      <c r="D168" s="4"/>
      <c r="E168" s="4"/>
      <c r="F168" s="4"/>
      <c r="G168" s="4"/>
      <c r="H168" s="4"/>
      <c r="I168" s="4" t="s">
        <v>131</v>
      </c>
      <c r="J168" s="4"/>
      <c r="K168" s="4"/>
      <c r="L168" s="4"/>
      <c r="M168" s="12" t="s">
        <v>107</v>
      </c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</row>
    <row r="169" spans="1:36" ht="14.25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11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</row>
    <row r="170" spans="1:36" ht="14.25" x14ac:dyDescent="0.2">
      <c r="A170" s="9" t="s">
        <v>132</v>
      </c>
      <c r="B170" s="9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12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</row>
    <row r="171" spans="1:36" ht="14.2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12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</row>
    <row r="172" spans="1:36" ht="14.25" x14ac:dyDescent="0.2">
      <c r="A172" s="4" t="s">
        <v>0</v>
      </c>
      <c r="B172" s="4"/>
      <c r="C172" s="4"/>
      <c r="D172" s="4"/>
      <c r="E172" s="4"/>
      <c r="F172" s="4"/>
      <c r="G172" s="4"/>
      <c r="H172" s="4"/>
      <c r="I172" s="4" t="s">
        <v>130</v>
      </c>
      <c r="J172" s="4"/>
      <c r="K172" s="4"/>
      <c r="L172" s="4"/>
      <c r="M172" s="12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</row>
    <row r="173" spans="1:36" ht="14.2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12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</row>
    <row r="174" spans="1:36" ht="14.25" x14ac:dyDescent="0.2">
      <c r="A174" s="4" t="s">
        <v>104</v>
      </c>
      <c r="B174" s="4"/>
      <c r="C174" s="4"/>
      <c r="D174" s="4"/>
      <c r="E174" s="4"/>
      <c r="F174" s="4"/>
      <c r="G174" s="4"/>
      <c r="H174" s="4"/>
      <c r="I174" s="4">
        <v>4.05</v>
      </c>
      <c r="J174" s="4"/>
      <c r="K174" s="4">
        <v>0</v>
      </c>
      <c r="L174" s="4"/>
      <c r="M174" s="12" t="s">
        <v>26</v>
      </c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</row>
    <row r="175" spans="1:36" ht="14.25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12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</row>
    <row r="176" spans="1:36" ht="14.25" x14ac:dyDescent="0.2">
      <c r="A176" s="4" t="s">
        <v>105</v>
      </c>
      <c r="B176" s="4"/>
      <c r="C176" s="4"/>
      <c r="D176" s="4"/>
      <c r="E176" s="4"/>
      <c r="F176" s="4"/>
      <c r="G176" s="4"/>
      <c r="H176" s="4"/>
      <c r="I176" s="4">
        <v>9945</v>
      </c>
      <c r="J176" s="4"/>
      <c r="K176" s="4"/>
      <c r="L176" s="4"/>
      <c r="M176" s="12" t="s">
        <v>107</v>
      </c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</row>
    <row r="177" spans="1:36" ht="14.25" x14ac:dyDescent="0.2">
      <c r="A177" s="4"/>
      <c r="B177" s="4"/>
      <c r="C177" s="4"/>
      <c r="D177" s="4"/>
      <c r="E177" s="4"/>
      <c r="F177" s="4"/>
      <c r="G177" s="4"/>
      <c r="H177" s="4"/>
      <c r="J177" s="4"/>
      <c r="K177" s="4"/>
      <c r="L177" s="4"/>
      <c r="M177" s="12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</row>
    <row r="178" spans="1:36" ht="14.25" x14ac:dyDescent="0.2">
      <c r="A178" s="4" t="s">
        <v>121</v>
      </c>
      <c r="B178" s="4"/>
      <c r="C178" s="4"/>
      <c r="D178" s="4"/>
      <c r="E178" s="4"/>
      <c r="F178" s="4"/>
      <c r="G178" s="4"/>
      <c r="H178" s="4"/>
      <c r="I178" s="4" t="s">
        <v>131</v>
      </c>
      <c r="J178" s="4"/>
      <c r="K178" s="4"/>
      <c r="L178" s="4"/>
      <c r="M178" s="12" t="s">
        <v>107</v>
      </c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</row>
    <row r="179" spans="1:36" ht="14.2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12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</row>
    <row r="180" spans="1:36" ht="14.25" x14ac:dyDescent="0.2">
      <c r="A180" s="9" t="s">
        <v>133</v>
      </c>
      <c r="B180" s="9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12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</row>
    <row r="181" spans="1:36" ht="14.25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12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</row>
    <row r="182" spans="1:36" ht="14.25" x14ac:dyDescent="0.2">
      <c r="A182" s="4" t="s">
        <v>0</v>
      </c>
      <c r="B182" s="4"/>
      <c r="C182" s="4"/>
      <c r="D182" s="4"/>
      <c r="E182" s="4"/>
      <c r="F182" s="4"/>
      <c r="G182" s="4"/>
      <c r="H182" s="4"/>
      <c r="I182" s="4" t="s">
        <v>134</v>
      </c>
      <c r="J182" s="4"/>
      <c r="K182" s="4"/>
      <c r="L182" s="4"/>
      <c r="M182" s="12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</row>
    <row r="183" spans="1:36" ht="14.2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12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</row>
    <row r="184" spans="1:36" ht="14.25" x14ac:dyDescent="0.2">
      <c r="A184" s="4" t="s">
        <v>104</v>
      </c>
      <c r="B184" s="4"/>
      <c r="C184" s="4"/>
      <c r="D184" s="4"/>
      <c r="E184" s="4"/>
      <c r="F184" s="4"/>
      <c r="G184" s="4"/>
      <c r="H184" s="4"/>
      <c r="I184" s="4">
        <v>5.46</v>
      </c>
      <c r="J184" s="4"/>
      <c r="K184" s="28">
        <v>65.900000000000006</v>
      </c>
      <c r="L184" s="4"/>
      <c r="M184" s="12" t="s">
        <v>26</v>
      </c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</row>
    <row r="185" spans="1:36" ht="14.2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12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</row>
    <row r="186" spans="1:36" ht="14.25" x14ac:dyDescent="0.2">
      <c r="A186" s="4" t="s">
        <v>105</v>
      </c>
      <c r="B186" s="4"/>
      <c r="C186" s="4"/>
      <c r="D186" s="4"/>
      <c r="E186" s="4"/>
      <c r="F186" s="4"/>
      <c r="G186" s="4"/>
      <c r="H186" s="4"/>
      <c r="I186" s="4">
        <v>6375</v>
      </c>
      <c r="J186" s="4"/>
      <c r="K186" s="4"/>
      <c r="L186" s="4"/>
      <c r="M186" s="12" t="s">
        <v>107</v>
      </c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</row>
    <row r="187" spans="1:36" ht="14.25" x14ac:dyDescent="0.2">
      <c r="A187" s="4"/>
      <c r="B187" s="4"/>
      <c r="C187" s="4"/>
      <c r="D187" s="4"/>
      <c r="E187" s="4"/>
      <c r="F187" s="4"/>
      <c r="G187" s="4"/>
      <c r="H187" s="4"/>
      <c r="J187" s="4"/>
      <c r="K187" s="4"/>
      <c r="L187" s="4"/>
      <c r="M187" s="12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</row>
    <row r="188" spans="1:36" ht="14.25" x14ac:dyDescent="0.2">
      <c r="A188" s="4" t="s">
        <v>120</v>
      </c>
      <c r="I188" t="s">
        <v>123</v>
      </c>
      <c r="M188" s="12" t="s">
        <v>115</v>
      </c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</row>
    <row r="189" spans="1:36" ht="14.2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12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</row>
    <row r="190" spans="1:36" ht="14.25" x14ac:dyDescent="0.2">
      <c r="A190" s="4" t="s">
        <v>121</v>
      </c>
      <c r="B190" s="4"/>
      <c r="C190" s="4"/>
      <c r="D190" s="4"/>
      <c r="E190" s="4"/>
      <c r="F190" s="4"/>
      <c r="G190" s="4"/>
      <c r="H190" s="4"/>
      <c r="I190" s="4" t="s">
        <v>135</v>
      </c>
      <c r="J190" s="4"/>
      <c r="K190" s="4"/>
      <c r="L190" s="4"/>
      <c r="M190" s="12" t="s">
        <v>107</v>
      </c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</row>
    <row r="191" spans="1:36" ht="14.2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12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</row>
    <row r="192" spans="1:36" ht="14.25" x14ac:dyDescent="0.2">
      <c r="A192" s="9" t="s">
        <v>136</v>
      </c>
      <c r="B192" s="9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12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</row>
    <row r="193" spans="1:36" ht="14.25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12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</row>
    <row r="194" spans="1:36" ht="14.25" x14ac:dyDescent="0.2">
      <c r="A194" s="4" t="s">
        <v>0</v>
      </c>
      <c r="B194" s="4"/>
      <c r="C194" s="4"/>
      <c r="D194" s="4"/>
      <c r="E194" s="4"/>
      <c r="F194" s="4"/>
      <c r="G194" s="4"/>
      <c r="H194" s="4"/>
      <c r="I194" s="4" t="s">
        <v>134</v>
      </c>
      <c r="J194" s="4"/>
      <c r="K194" s="4"/>
      <c r="L194" s="4"/>
      <c r="M194" s="12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</row>
    <row r="195" spans="1:36" ht="14.2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12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</row>
    <row r="196" spans="1:36" ht="14.25" x14ac:dyDescent="0.2">
      <c r="A196" s="4" t="s">
        <v>104</v>
      </c>
      <c r="B196" s="4"/>
      <c r="C196" s="4"/>
      <c r="D196" s="4"/>
      <c r="E196" s="4"/>
      <c r="F196" s="4"/>
      <c r="G196" s="4"/>
      <c r="H196" s="4"/>
      <c r="I196" s="4">
        <v>0.89</v>
      </c>
      <c r="J196" s="4"/>
      <c r="K196" s="4">
        <v>0</v>
      </c>
      <c r="L196" s="4"/>
      <c r="M196" s="12" t="s">
        <v>26</v>
      </c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</row>
    <row r="197" spans="1:36" ht="14.2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12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</row>
    <row r="198" spans="1:36" ht="14.25" x14ac:dyDescent="0.2">
      <c r="A198" s="4" t="s">
        <v>105</v>
      </c>
      <c r="B198" s="4"/>
      <c r="C198" s="4"/>
      <c r="D198" s="4"/>
      <c r="E198" s="4"/>
      <c r="F198" s="4"/>
      <c r="G198" s="4"/>
      <c r="H198" s="4"/>
      <c r="I198" s="4">
        <v>6375</v>
      </c>
      <c r="J198" s="4"/>
      <c r="K198" s="4"/>
      <c r="L198" s="4"/>
      <c r="M198" s="12" t="s">
        <v>107</v>
      </c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</row>
    <row r="199" spans="1:36" ht="14.25" x14ac:dyDescent="0.2">
      <c r="A199" s="4"/>
      <c r="B199" s="4"/>
      <c r="C199" s="4"/>
      <c r="D199" s="4"/>
      <c r="E199" s="4"/>
      <c r="F199" s="4"/>
      <c r="G199" s="4"/>
      <c r="H199" s="4"/>
      <c r="J199" s="4"/>
      <c r="K199" s="4"/>
      <c r="L199" s="4"/>
      <c r="M199" s="12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</row>
    <row r="200" spans="1:36" ht="14.25" x14ac:dyDescent="0.2">
      <c r="A200" s="4" t="s">
        <v>120</v>
      </c>
      <c r="I200" t="s">
        <v>123</v>
      </c>
      <c r="M200" s="12" t="s">
        <v>115</v>
      </c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</row>
    <row r="201" spans="1:36" ht="14.25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12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</row>
    <row r="202" spans="1:36" ht="14.25" x14ac:dyDescent="0.2">
      <c r="A202" s="4" t="s">
        <v>121</v>
      </c>
      <c r="B202" s="4"/>
      <c r="C202" s="4"/>
      <c r="D202" s="4"/>
      <c r="E202" s="4"/>
      <c r="F202" s="4"/>
      <c r="G202" s="4"/>
      <c r="H202" s="4"/>
      <c r="I202" s="4" t="s">
        <v>135</v>
      </c>
      <c r="J202" s="4"/>
      <c r="K202" s="4"/>
      <c r="L202" s="4"/>
      <c r="M202" s="12" t="s">
        <v>107</v>
      </c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</row>
    <row r="203" spans="1:36" ht="14.25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12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</row>
    <row r="204" spans="1:36" ht="14.2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12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</row>
    <row r="205" spans="1:36" ht="14.25" x14ac:dyDescent="0.2">
      <c r="A205" s="9" t="s">
        <v>137</v>
      </c>
      <c r="B205" s="9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12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</row>
    <row r="206" spans="1:36" ht="14.2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12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</row>
    <row r="207" spans="1:36" ht="14.25" x14ac:dyDescent="0.2">
      <c r="A207" s="4" t="s">
        <v>0</v>
      </c>
      <c r="B207" s="4"/>
      <c r="C207" s="4"/>
      <c r="D207" s="4"/>
      <c r="E207" s="4"/>
      <c r="F207" s="4"/>
      <c r="G207" s="4"/>
      <c r="H207" s="4"/>
      <c r="I207" s="4" t="s">
        <v>122</v>
      </c>
      <c r="J207" s="4"/>
      <c r="K207" s="4"/>
      <c r="L207" s="4"/>
      <c r="M207" s="12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</row>
    <row r="208" spans="1:36" ht="14.25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12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</row>
    <row r="209" spans="1:36" ht="14.25" x14ac:dyDescent="0.2">
      <c r="A209" s="4" t="s">
        <v>104</v>
      </c>
      <c r="B209" s="4"/>
      <c r="C209" s="4"/>
      <c r="D209" s="4"/>
      <c r="E209" s="4"/>
      <c r="F209" s="4"/>
      <c r="G209" s="4"/>
      <c r="H209" s="4"/>
      <c r="I209" s="4">
        <v>9.92</v>
      </c>
      <c r="J209" s="4"/>
      <c r="K209" s="4">
        <v>0</v>
      </c>
      <c r="L209" s="4"/>
      <c r="M209" s="12" t="s">
        <v>26</v>
      </c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</row>
    <row r="210" spans="1:36" ht="14.25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12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</row>
    <row r="211" spans="1:36" ht="14.25" x14ac:dyDescent="0.2">
      <c r="A211" s="4" t="s">
        <v>105</v>
      </c>
      <c r="B211" s="4"/>
      <c r="C211" s="4"/>
      <c r="D211" s="4"/>
      <c r="E211" s="4"/>
      <c r="F211" s="4"/>
      <c r="G211" s="4"/>
      <c r="H211" s="4"/>
      <c r="I211" s="4">
        <v>4250</v>
      </c>
      <c r="J211" s="4"/>
      <c r="K211" s="4"/>
      <c r="L211" s="4"/>
      <c r="M211" s="12" t="s">
        <v>107</v>
      </c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</row>
    <row r="212" spans="1:36" ht="14.25" x14ac:dyDescent="0.2">
      <c r="A212" s="4"/>
      <c r="B212" s="4"/>
      <c r="C212" s="4"/>
      <c r="D212" s="4"/>
      <c r="E212" s="4"/>
      <c r="F212" s="4"/>
      <c r="G212" s="4"/>
      <c r="H212" s="4"/>
      <c r="J212" s="4"/>
      <c r="K212" s="4"/>
      <c r="L212" s="4"/>
      <c r="M212" s="12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</row>
    <row r="213" spans="1:36" ht="14.25" x14ac:dyDescent="0.2">
      <c r="A213" s="4" t="s">
        <v>120</v>
      </c>
      <c r="I213" t="s">
        <v>123</v>
      </c>
      <c r="M213" s="12" t="s">
        <v>115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</row>
    <row r="214" spans="1:36" ht="14.25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12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</row>
    <row r="215" spans="1:36" ht="14.25" x14ac:dyDescent="0.2">
      <c r="A215" s="4" t="s">
        <v>121</v>
      </c>
      <c r="B215" s="4"/>
      <c r="C215" s="4"/>
      <c r="D215" s="4"/>
      <c r="E215" s="4"/>
      <c r="F215" s="4"/>
      <c r="G215" s="4"/>
      <c r="H215" s="4"/>
      <c r="I215" s="4" t="s">
        <v>124</v>
      </c>
      <c r="J215" s="4"/>
      <c r="K215" s="4"/>
      <c r="L215" s="4"/>
      <c r="M215" s="11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</row>
    <row r="216" spans="1:36" ht="14.25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12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</row>
    <row r="217" spans="1:36" ht="14.25" x14ac:dyDescent="0.2">
      <c r="A217" s="4" t="s">
        <v>105</v>
      </c>
      <c r="B217" s="4"/>
      <c r="C217" s="4"/>
      <c r="D217" s="4"/>
      <c r="E217" s="4"/>
      <c r="F217" s="4"/>
      <c r="G217" s="4"/>
      <c r="H217" s="4"/>
      <c r="I217" s="4">
        <v>1235</v>
      </c>
      <c r="J217" s="4"/>
      <c r="K217" s="4"/>
      <c r="L217" s="4"/>
      <c r="M217" s="12" t="s">
        <v>107</v>
      </c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</row>
    <row r="218" spans="1:36" ht="14.25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12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</row>
    <row r="219" spans="1:36" ht="14.25" x14ac:dyDescent="0.2">
      <c r="A219" s="9" t="s">
        <v>138</v>
      </c>
      <c r="B219" s="9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12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</row>
    <row r="220" spans="1:36" ht="14.25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12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</row>
    <row r="221" spans="1:36" ht="14.25" x14ac:dyDescent="0.2">
      <c r="A221" s="4" t="s">
        <v>0</v>
      </c>
      <c r="B221" s="4"/>
      <c r="C221" s="4"/>
      <c r="D221" s="4"/>
      <c r="E221" s="4"/>
      <c r="F221" s="4"/>
      <c r="G221" s="4"/>
      <c r="H221" s="4"/>
      <c r="I221" s="4" t="s">
        <v>128</v>
      </c>
      <c r="J221" s="4"/>
      <c r="K221" s="4"/>
      <c r="L221" s="4"/>
      <c r="M221" s="12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</row>
    <row r="222" spans="1:36" ht="14.25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12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</row>
    <row r="223" spans="1:36" ht="14.25" x14ac:dyDescent="0.2">
      <c r="A223" s="4" t="s">
        <v>104</v>
      </c>
      <c r="B223" s="4"/>
      <c r="C223" s="4"/>
      <c r="D223" s="4"/>
      <c r="E223" s="4"/>
      <c r="F223" s="4"/>
      <c r="G223" s="4"/>
      <c r="H223" s="4"/>
      <c r="I223" s="4">
        <v>15.03</v>
      </c>
      <c r="J223" s="4"/>
      <c r="K223" s="4">
        <v>0</v>
      </c>
      <c r="L223" s="4"/>
      <c r="M223" s="12" t="s">
        <v>26</v>
      </c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</row>
    <row r="224" spans="1:36" ht="14.25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12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</row>
    <row r="225" spans="1:36" ht="14.25" x14ac:dyDescent="0.2">
      <c r="A225" s="4" t="s">
        <v>105</v>
      </c>
      <c r="B225" s="4"/>
      <c r="C225" s="4"/>
      <c r="D225" s="4"/>
      <c r="E225" s="4"/>
      <c r="F225" s="4"/>
      <c r="G225" s="4"/>
      <c r="H225" s="4"/>
      <c r="I225" s="4">
        <v>8341.5</v>
      </c>
      <c r="J225" s="4"/>
      <c r="K225" s="4"/>
      <c r="L225" s="4"/>
      <c r="M225" s="12" t="s">
        <v>107</v>
      </c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</row>
    <row r="226" spans="1:36" ht="14.25" x14ac:dyDescent="0.2">
      <c r="A226" s="4"/>
      <c r="B226" s="4"/>
      <c r="C226" s="4"/>
      <c r="D226" s="4"/>
      <c r="E226" s="4"/>
      <c r="F226" s="4"/>
      <c r="G226" s="4"/>
      <c r="H226" s="4"/>
      <c r="J226" s="4"/>
      <c r="K226" s="4"/>
      <c r="L226" s="4"/>
      <c r="M226" s="12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</row>
    <row r="227" spans="1:36" ht="14.25" x14ac:dyDescent="0.2">
      <c r="A227" s="4" t="s">
        <v>120</v>
      </c>
      <c r="I227" t="s">
        <v>123</v>
      </c>
      <c r="M227" s="12" t="s">
        <v>115</v>
      </c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</row>
    <row r="228" spans="1:36" ht="14.25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12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</row>
    <row r="229" spans="1:36" ht="14.25" x14ac:dyDescent="0.2">
      <c r="A229" s="4" t="s">
        <v>106</v>
      </c>
      <c r="B229" s="4"/>
      <c r="C229" s="4"/>
      <c r="D229" s="4"/>
      <c r="E229" s="4"/>
      <c r="F229" s="4"/>
      <c r="G229" s="4"/>
      <c r="H229" s="4"/>
      <c r="I229" s="4">
        <v>3</v>
      </c>
      <c r="J229" s="4"/>
      <c r="K229" s="4"/>
      <c r="L229" s="4"/>
      <c r="M229" s="12" t="s">
        <v>108</v>
      </c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</row>
    <row r="230" spans="1:36" ht="14.25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12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</row>
    <row r="231" spans="1:36" ht="14.25" x14ac:dyDescent="0.2">
      <c r="A231" s="9" t="s">
        <v>139</v>
      </c>
      <c r="B231" s="9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12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</row>
    <row r="232" spans="1:36" ht="14.25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12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</row>
    <row r="233" spans="1:36" ht="14.25" x14ac:dyDescent="0.2">
      <c r="A233" s="4" t="s">
        <v>0</v>
      </c>
      <c r="B233" s="4"/>
      <c r="C233" s="4"/>
      <c r="D233" s="4"/>
      <c r="E233" s="4"/>
      <c r="F233" s="4"/>
      <c r="G233" s="4"/>
      <c r="H233" s="4"/>
      <c r="I233" s="4" t="s">
        <v>128</v>
      </c>
      <c r="J233" s="4"/>
      <c r="K233" s="4"/>
      <c r="L233" s="4"/>
      <c r="M233" s="12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</row>
    <row r="234" spans="1:36" ht="14.25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12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</row>
    <row r="235" spans="1:36" ht="14.25" x14ac:dyDescent="0.2">
      <c r="A235" s="4" t="s">
        <v>104</v>
      </c>
      <c r="B235" s="4"/>
      <c r="C235" s="4"/>
      <c r="D235" s="4"/>
      <c r="E235" s="4"/>
      <c r="F235" s="4"/>
      <c r="G235" s="4"/>
      <c r="H235" s="4"/>
      <c r="I235" s="4">
        <v>2.67</v>
      </c>
      <c r="J235" s="4"/>
      <c r="K235" s="4">
        <v>0</v>
      </c>
      <c r="L235" s="4"/>
      <c r="M235" s="12" t="s">
        <v>26</v>
      </c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</row>
    <row r="236" spans="1:36" ht="14.25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12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</row>
    <row r="237" spans="1:36" ht="14.25" x14ac:dyDescent="0.2">
      <c r="A237" s="4" t="s">
        <v>105</v>
      </c>
      <c r="B237" s="4"/>
      <c r="C237" s="4"/>
      <c r="D237" s="4"/>
      <c r="E237" s="4"/>
      <c r="F237" s="4"/>
      <c r="G237" s="4"/>
      <c r="H237" s="4"/>
      <c r="I237" s="4">
        <v>8341.5</v>
      </c>
      <c r="J237" s="4"/>
      <c r="K237" s="4"/>
      <c r="L237" s="4"/>
      <c r="M237" s="12" t="s">
        <v>107</v>
      </c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</row>
    <row r="238" spans="1:36" ht="14.25" x14ac:dyDescent="0.2">
      <c r="A238" s="4"/>
      <c r="B238" s="4"/>
      <c r="C238" s="4"/>
      <c r="D238" s="4"/>
      <c r="E238" s="4"/>
      <c r="F238" s="4"/>
      <c r="G238" s="4"/>
      <c r="H238" s="4"/>
      <c r="J238" s="4"/>
      <c r="K238" s="4"/>
      <c r="L238" s="4"/>
      <c r="M238" s="12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</row>
    <row r="239" spans="1:36" ht="14.25" x14ac:dyDescent="0.2">
      <c r="A239" s="4" t="s">
        <v>106</v>
      </c>
      <c r="B239" s="4"/>
      <c r="C239" s="4"/>
      <c r="D239" s="4"/>
      <c r="E239" s="4"/>
      <c r="F239" s="4"/>
      <c r="G239" s="4"/>
      <c r="H239" s="4"/>
      <c r="I239" s="4">
        <v>3</v>
      </c>
      <c r="J239" s="4"/>
      <c r="K239" s="4"/>
      <c r="L239" s="4"/>
      <c r="M239" s="12" t="s">
        <v>108</v>
      </c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</row>
    <row r="240" spans="1:36" ht="14.25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12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</row>
    <row r="241" spans="1:36" ht="14.25" x14ac:dyDescent="0.2">
      <c r="A241" s="9" t="s">
        <v>140</v>
      </c>
      <c r="B241" s="9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12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</row>
    <row r="242" spans="1:36" ht="14.25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12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</row>
    <row r="243" spans="1:36" ht="14.25" x14ac:dyDescent="0.2">
      <c r="A243" s="4" t="s">
        <v>0</v>
      </c>
      <c r="B243" s="4"/>
      <c r="C243" s="4"/>
      <c r="D243" s="4"/>
      <c r="E243" s="4"/>
      <c r="F243" s="4"/>
      <c r="G243" s="4"/>
      <c r="H243" s="4"/>
      <c r="I243" s="4" t="s">
        <v>128</v>
      </c>
      <c r="J243" s="4"/>
      <c r="K243" s="4"/>
      <c r="L243" s="4"/>
      <c r="M243" s="12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</row>
    <row r="244" spans="1:36" ht="14.25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12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</row>
    <row r="245" spans="1:36" ht="14.25" x14ac:dyDescent="0.2">
      <c r="A245" s="4" t="s">
        <v>104</v>
      </c>
      <c r="B245" s="4"/>
      <c r="C245" s="4"/>
      <c r="D245" s="4"/>
      <c r="E245" s="4"/>
      <c r="F245" s="4"/>
      <c r="G245" s="4"/>
      <c r="H245" s="4"/>
      <c r="I245" s="4">
        <v>2.96</v>
      </c>
      <c r="J245" s="4"/>
      <c r="K245" s="4">
        <v>0</v>
      </c>
      <c r="L245" s="4"/>
      <c r="M245" s="12" t="s">
        <v>26</v>
      </c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</row>
    <row r="246" spans="1:36" ht="14.25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12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</row>
    <row r="247" spans="1:36" ht="14.25" x14ac:dyDescent="0.2">
      <c r="A247" s="4" t="s">
        <v>105</v>
      </c>
      <c r="B247" s="4"/>
      <c r="C247" s="4"/>
      <c r="D247" s="4"/>
      <c r="E247" s="4"/>
      <c r="F247" s="4"/>
      <c r="G247" s="4"/>
      <c r="H247" s="4"/>
      <c r="I247" s="4">
        <v>8341.5</v>
      </c>
      <c r="J247" s="4"/>
      <c r="K247" s="4"/>
      <c r="L247" s="4"/>
      <c r="M247" s="12" t="s">
        <v>107</v>
      </c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</row>
    <row r="248" spans="1:36" ht="14.25" x14ac:dyDescent="0.2">
      <c r="A248" s="4"/>
      <c r="B248" s="4"/>
      <c r="C248" s="4"/>
      <c r="D248" s="4"/>
      <c r="E248" s="4"/>
      <c r="F248" s="4"/>
      <c r="G248" s="4"/>
      <c r="H248" s="4"/>
      <c r="J248" s="4"/>
      <c r="K248" s="4"/>
      <c r="L248" s="4"/>
      <c r="M248" s="12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</row>
    <row r="249" spans="1:36" ht="14.25" x14ac:dyDescent="0.2">
      <c r="A249" s="4" t="s">
        <v>106</v>
      </c>
      <c r="B249" s="4"/>
      <c r="C249" s="4"/>
      <c r="D249" s="4"/>
      <c r="E249" s="4"/>
      <c r="F249" s="4"/>
      <c r="G249" s="4"/>
      <c r="H249" s="4"/>
      <c r="I249" s="4">
        <v>3</v>
      </c>
      <c r="J249" s="4"/>
      <c r="K249" s="4"/>
      <c r="L249" s="4"/>
      <c r="M249" s="12" t="s">
        <v>108</v>
      </c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</row>
    <row r="250" spans="1:36" ht="14.25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12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</row>
    <row r="251" spans="1:36" ht="14.25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12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</row>
    <row r="252" spans="1:36" ht="14.25" x14ac:dyDescent="0.2">
      <c r="A252" s="9" t="s">
        <v>141</v>
      </c>
      <c r="B252" s="9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12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</row>
    <row r="253" spans="1:36" ht="14.25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12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</row>
    <row r="254" spans="1:36" ht="14.25" x14ac:dyDescent="0.2">
      <c r="A254" s="4" t="s">
        <v>0</v>
      </c>
      <c r="B254" s="4"/>
      <c r="C254" s="4"/>
      <c r="D254" s="4"/>
      <c r="E254" s="4"/>
      <c r="F254" s="4"/>
      <c r="G254" s="4"/>
      <c r="H254" s="4"/>
      <c r="I254" s="4" t="s">
        <v>118</v>
      </c>
      <c r="J254" s="4"/>
      <c r="K254" s="4"/>
      <c r="L254" s="4"/>
      <c r="M254" s="12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</row>
    <row r="255" spans="1:36" ht="14.25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12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</row>
    <row r="256" spans="1:36" ht="14.25" x14ac:dyDescent="0.2">
      <c r="A256" s="4" t="s">
        <v>104</v>
      </c>
      <c r="B256" s="4"/>
      <c r="C256" s="4"/>
      <c r="D256" s="4"/>
      <c r="E256" s="4"/>
      <c r="F256" s="4"/>
      <c r="G256" s="4"/>
      <c r="H256" s="4"/>
      <c r="I256" s="4">
        <v>0.67</v>
      </c>
      <c r="J256" s="4"/>
      <c r="K256" s="28">
        <v>0.9</v>
      </c>
      <c r="L256" s="4"/>
      <c r="M256" s="12" t="s">
        <v>26</v>
      </c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</row>
    <row r="257" spans="1:36" ht="14.25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12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</row>
    <row r="258" spans="1:36" ht="14.25" x14ac:dyDescent="0.2">
      <c r="A258" s="4" t="s">
        <v>105</v>
      </c>
      <c r="B258" s="4"/>
      <c r="C258" s="4"/>
      <c r="D258" s="4"/>
      <c r="E258" s="4"/>
      <c r="F258" s="4"/>
      <c r="G258" s="4"/>
      <c r="H258" s="4"/>
      <c r="I258" s="4">
        <v>3900</v>
      </c>
      <c r="J258" s="4"/>
      <c r="K258" s="4"/>
      <c r="L258" s="4"/>
      <c r="M258" s="12" t="s">
        <v>107</v>
      </c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</row>
    <row r="259" spans="1:36" ht="14.25" x14ac:dyDescent="0.2">
      <c r="A259" s="4"/>
      <c r="B259" s="4"/>
      <c r="C259" s="4"/>
      <c r="D259" s="4"/>
      <c r="E259" s="4"/>
      <c r="F259" s="4"/>
      <c r="G259" s="4"/>
      <c r="H259" s="4"/>
      <c r="J259" s="4"/>
      <c r="K259" s="4"/>
      <c r="L259" s="4"/>
      <c r="M259" s="12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</row>
    <row r="260" spans="1:36" ht="14.25" x14ac:dyDescent="0.2">
      <c r="A260" s="4" t="s">
        <v>106</v>
      </c>
      <c r="B260" s="4"/>
      <c r="C260" s="4"/>
      <c r="D260" s="4"/>
      <c r="E260" s="4"/>
      <c r="F260" s="4"/>
      <c r="G260" s="4"/>
      <c r="H260" s="4"/>
      <c r="I260" s="4">
        <v>10</v>
      </c>
      <c r="J260" s="4"/>
      <c r="K260" s="4"/>
      <c r="L260" s="4"/>
      <c r="M260" s="12" t="s">
        <v>108</v>
      </c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</row>
    <row r="261" spans="1:36" ht="14.25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12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</row>
    <row r="262" spans="1:36" ht="14.25" x14ac:dyDescent="0.2">
      <c r="A262" s="9" t="s">
        <v>142</v>
      </c>
      <c r="B262" s="9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12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</row>
    <row r="263" spans="1:36" ht="14.25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12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</row>
    <row r="264" spans="1:36" ht="14.25" x14ac:dyDescent="0.2">
      <c r="A264" s="4" t="s">
        <v>0</v>
      </c>
      <c r="B264" s="4"/>
      <c r="C264" s="4"/>
      <c r="D264" s="4"/>
      <c r="E264" s="4"/>
      <c r="F264" s="4"/>
      <c r="G264" s="4"/>
      <c r="H264" s="4"/>
      <c r="I264" s="4" t="s">
        <v>130</v>
      </c>
      <c r="J264" s="4"/>
      <c r="K264" s="4"/>
      <c r="L264" s="4"/>
      <c r="M264" s="12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</row>
    <row r="265" spans="1:36" ht="14.25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12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</row>
    <row r="266" spans="1:36" ht="14.25" x14ac:dyDescent="0.2">
      <c r="A266" s="4" t="s">
        <v>104</v>
      </c>
      <c r="B266" s="4"/>
      <c r="C266" s="4"/>
      <c r="D266" s="4"/>
      <c r="E266" s="4"/>
      <c r="F266" s="4"/>
      <c r="G266" s="4"/>
      <c r="H266" s="4"/>
      <c r="I266" s="4">
        <v>10.26</v>
      </c>
      <c r="J266" s="4"/>
      <c r="K266" s="4">
        <v>0</v>
      </c>
      <c r="L266" s="4"/>
      <c r="M266" s="12" t="s">
        <v>26</v>
      </c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</row>
    <row r="267" spans="1:36" ht="14.25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12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</row>
    <row r="268" spans="1:36" ht="14.25" x14ac:dyDescent="0.2">
      <c r="A268" s="4" t="s">
        <v>105</v>
      </c>
      <c r="B268" s="4"/>
      <c r="C268" s="4"/>
      <c r="D268" s="4"/>
      <c r="E268" s="4"/>
      <c r="F268" s="4"/>
      <c r="G268" s="4"/>
      <c r="H268" s="4"/>
      <c r="I268" s="4">
        <v>9945</v>
      </c>
      <c r="J268" s="4"/>
      <c r="K268" s="4"/>
      <c r="L268" s="4"/>
      <c r="M268" s="12" t="s">
        <v>107</v>
      </c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</row>
    <row r="269" spans="1:36" ht="14.25" x14ac:dyDescent="0.2">
      <c r="A269" s="4"/>
      <c r="B269" s="4"/>
      <c r="C269" s="4"/>
      <c r="D269" s="4"/>
      <c r="E269" s="4"/>
      <c r="F269" s="4"/>
      <c r="G269" s="4"/>
      <c r="H269" s="4"/>
      <c r="J269" s="4"/>
      <c r="K269" s="4"/>
      <c r="L269" s="4"/>
      <c r="M269" s="12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</row>
    <row r="270" spans="1:36" ht="14.25" x14ac:dyDescent="0.2">
      <c r="A270" s="4" t="s">
        <v>121</v>
      </c>
      <c r="B270" s="4"/>
      <c r="C270" s="4"/>
      <c r="D270" s="4"/>
      <c r="E270" s="4"/>
      <c r="F270" s="4"/>
      <c r="G270" s="4"/>
      <c r="H270" s="4"/>
      <c r="I270" s="4" t="s">
        <v>131</v>
      </c>
      <c r="J270" s="4"/>
      <c r="K270" s="4"/>
      <c r="L270" s="4"/>
      <c r="M270" s="12" t="s">
        <v>107</v>
      </c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</row>
    <row r="271" spans="1:36" ht="14.25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12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</row>
    <row r="272" spans="1:36" ht="14.25" x14ac:dyDescent="0.2">
      <c r="A272" s="9" t="s">
        <v>143</v>
      </c>
      <c r="B272" s="9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12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</row>
    <row r="273" spans="1:36" ht="14.25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12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</row>
    <row r="274" spans="1:36" ht="14.25" x14ac:dyDescent="0.2">
      <c r="A274" s="4" t="s">
        <v>0</v>
      </c>
      <c r="B274" s="4"/>
      <c r="C274" s="4"/>
      <c r="D274" s="4"/>
      <c r="E274" s="4"/>
      <c r="F274" s="4"/>
      <c r="G274" s="4"/>
      <c r="H274" s="4"/>
      <c r="I274" s="4" t="s">
        <v>130</v>
      </c>
      <c r="J274" s="4"/>
      <c r="K274" s="4"/>
      <c r="L274" s="4"/>
      <c r="M274" s="12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</row>
    <row r="275" spans="1:36" ht="14.25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12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</row>
    <row r="276" spans="1:36" ht="14.25" x14ac:dyDescent="0.2">
      <c r="A276" s="4" t="s">
        <v>104</v>
      </c>
      <c r="B276" s="4"/>
      <c r="C276" s="4"/>
      <c r="D276" s="4"/>
      <c r="E276" s="4"/>
      <c r="F276" s="4"/>
      <c r="G276" s="4"/>
      <c r="H276" s="4"/>
      <c r="I276" s="4">
        <v>8.98</v>
      </c>
      <c r="J276" s="4"/>
      <c r="K276" s="4">
        <v>0</v>
      </c>
      <c r="L276" s="4"/>
      <c r="M276" s="12" t="s">
        <v>26</v>
      </c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</row>
    <row r="277" spans="1:36" ht="14.25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12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</row>
    <row r="278" spans="1:36" ht="14.25" x14ac:dyDescent="0.2">
      <c r="A278" s="4" t="s">
        <v>105</v>
      </c>
      <c r="B278" s="4"/>
      <c r="C278" s="4"/>
      <c r="D278" s="4"/>
      <c r="E278" s="4"/>
      <c r="F278" s="4"/>
      <c r="G278" s="4"/>
      <c r="H278" s="4"/>
      <c r="I278" s="4">
        <v>9945</v>
      </c>
      <c r="J278" s="4"/>
      <c r="K278" s="4"/>
      <c r="L278" s="4"/>
      <c r="M278" s="12" t="s">
        <v>107</v>
      </c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</row>
    <row r="279" spans="1:36" ht="14.25" x14ac:dyDescent="0.2">
      <c r="A279" s="4"/>
      <c r="B279" s="4"/>
      <c r="C279" s="4"/>
      <c r="D279" s="4"/>
      <c r="E279" s="4"/>
      <c r="F279" s="4"/>
      <c r="G279" s="4"/>
      <c r="H279" s="4"/>
      <c r="J279" s="4"/>
      <c r="K279" s="4"/>
      <c r="L279" s="4"/>
      <c r="M279" s="12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</row>
    <row r="280" spans="1:36" ht="14.25" x14ac:dyDescent="0.2">
      <c r="A280" s="4" t="s">
        <v>121</v>
      </c>
      <c r="B280" s="4"/>
      <c r="C280" s="4"/>
      <c r="D280" s="4"/>
      <c r="E280" s="4"/>
      <c r="F280" s="4"/>
      <c r="G280" s="4"/>
      <c r="H280" s="4"/>
      <c r="I280" s="4" t="s">
        <v>131</v>
      </c>
      <c r="J280" s="4"/>
      <c r="K280" s="4"/>
      <c r="L280" s="4"/>
      <c r="M280" s="12" t="s">
        <v>107</v>
      </c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</row>
    <row r="281" spans="1:36" ht="14.25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12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</row>
    <row r="282" spans="1:36" ht="14.25" x14ac:dyDescent="0.2">
      <c r="A282" s="9" t="s">
        <v>144</v>
      </c>
      <c r="B282" s="9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12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</row>
    <row r="283" spans="1:36" ht="14.25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12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</row>
    <row r="284" spans="1:36" ht="14.25" x14ac:dyDescent="0.2">
      <c r="A284" s="4" t="s">
        <v>0</v>
      </c>
      <c r="B284" s="4"/>
      <c r="C284" s="4"/>
      <c r="D284" s="4"/>
      <c r="E284" s="4"/>
      <c r="F284" s="4"/>
      <c r="G284" s="4"/>
      <c r="H284" s="4"/>
      <c r="I284" s="4" t="s">
        <v>134</v>
      </c>
      <c r="J284" s="4"/>
      <c r="K284" s="4"/>
      <c r="L284" s="4"/>
      <c r="M284" s="12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</row>
    <row r="285" spans="1:36" ht="14.25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12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</row>
    <row r="286" spans="1:36" ht="14.25" x14ac:dyDescent="0.2">
      <c r="A286" s="4" t="s">
        <v>104</v>
      </c>
      <c r="B286" s="4"/>
      <c r="C286" s="4"/>
      <c r="D286" s="4"/>
      <c r="E286" s="4"/>
      <c r="F286" s="4"/>
      <c r="G286" s="4"/>
      <c r="H286" s="4"/>
      <c r="I286" s="4">
        <v>9.3000000000000007</v>
      </c>
      <c r="J286" s="4"/>
      <c r="K286" s="4">
        <v>0</v>
      </c>
      <c r="L286" s="4"/>
      <c r="M286" s="12" t="s">
        <v>26</v>
      </c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</row>
    <row r="287" spans="1:36" ht="14.25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12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</row>
    <row r="288" spans="1:36" ht="14.25" x14ac:dyDescent="0.2">
      <c r="A288" s="4" t="s">
        <v>105</v>
      </c>
      <c r="B288" s="4"/>
      <c r="C288" s="4"/>
      <c r="D288" s="4"/>
      <c r="E288" s="4"/>
      <c r="F288" s="4"/>
      <c r="G288" s="4"/>
      <c r="H288" s="4"/>
      <c r="I288" s="4">
        <v>6375</v>
      </c>
      <c r="J288" s="4"/>
      <c r="K288" s="4"/>
      <c r="L288" s="4"/>
      <c r="M288" s="12" t="s">
        <v>107</v>
      </c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</row>
    <row r="289" spans="1:36" ht="14.25" x14ac:dyDescent="0.2">
      <c r="A289" s="4"/>
      <c r="B289" s="4"/>
      <c r="C289" s="4"/>
      <c r="D289" s="4"/>
      <c r="E289" s="4"/>
      <c r="F289" s="4"/>
      <c r="G289" s="4"/>
      <c r="H289" s="4"/>
      <c r="J289" s="4"/>
      <c r="K289" s="4"/>
      <c r="L289" s="4"/>
      <c r="M289" s="12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</row>
    <row r="290" spans="1:36" ht="14.25" x14ac:dyDescent="0.2">
      <c r="A290" s="4" t="s">
        <v>120</v>
      </c>
      <c r="I290" t="s">
        <v>123</v>
      </c>
      <c r="M290" s="12" t="s">
        <v>115</v>
      </c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</row>
    <row r="291" spans="1:36" ht="14.25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12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</row>
    <row r="292" spans="1:36" ht="14.25" x14ac:dyDescent="0.2">
      <c r="A292" s="4" t="s">
        <v>121</v>
      </c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12" t="s">
        <v>107</v>
      </c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</row>
    <row r="293" spans="1:36" ht="14.25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12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</row>
    <row r="294" spans="1:36" ht="14.25" x14ac:dyDescent="0.2">
      <c r="A294" s="9" t="s">
        <v>145</v>
      </c>
      <c r="B294" s="9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12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</row>
    <row r="295" spans="1:36" ht="14.25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12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</row>
    <row r="296" spans="1:36" ht="14.25" x14ac:dyDescent="0.2">
      <c r="A296" s="4" t="s">
        <v>0</v>
      </c>
      <c r="B296" s="4"/>
      <c r="C296" s="4"/>
      <c r="D296" s="4"/>
      <c r="E296" s="4"/>
      <c r="F296" s="4"/>
      <c r="G296" s="4"/>
      <c r="H296" s="4"/>
      <c r="I296" s="4" t="s">
        <v>134</v>
      </c>
      <c r="J296" s="4"/>
      <c r="K296" s="4"/>
      <c r="L296" s="4"/>
      <c r="M296" s="12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</row>
    <row r="297" spans="1:36" ht="14.25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12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</row>
    <row r="298" spans="1:36" ht="14.25" x14ac:dyDescent="0.2">
      <c r="A298" s="4" t="s">
        <v>104</v>
      </c>
      <c r="B298" s="4"/>
      <c r="C298" s="4"/>
      <c r="D298" s="4"/>
      <c r="E298" s="4"/>
      <c r="F298" s="4"/>
      <c r="G298" s="4"/>
      <c r="H298" s="4"/>
      <c r="I298" s="4">
        <v>2.04</v>
      </c>
      <c r="J298" s="4"/>
      <c r="K298" s="4">
        <v>0</v>
      </c>
      <c r="L298" s="4"/>
      <c r="M298" s="12" t="s">
        <v>26</v>
      </c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</row>
    <row r="299" spans="1:36" ht="14.25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12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</row>
    <row r="300" spans="1:36" ht="14.25" x14ac:dyDescent="0.2">
      <c r="A300" s="4" t="s">
        <v>105</v>
      </c>
      <c r="B300" s="4"/>
      <c r="C300" s="4"/>
      <c r="D300" s="4"/>
      <c r="E300" s="4"/>
      <c r="F300" s="4"/>
      <c r="G300" s="4"/>
      <c r="H300" s="4"/>
      <c r="I300" s="4">
        <v>6375</v>
      </c>
      <c r="J300" s="4"/>
      <c r="K300" s="4"/>
      <c r="L300" s="4"/>
      <c r="M300" s="12" t="s">
        <v>107</v>
      </c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</row>
    <row r="301" spans="1:36" ht="14.25" x14ac:dyDescent="0.2">
      <c r="A301" s="4"/>
      <c r="B301" s="4"/>
      <c r="C301" s="4"/>
      <c r="D301" s="4"/>
      <c r="E301" s="4"/>
      <c r="F301" s="4"/>
      <c r="G301" s="4"/>
      <c r="H301" s="4"/>
      <c r="J301" s="4"/>
      <c r="K301" s="4"/>
      <c r="L301" s="4"/>
      <c r="M301" s="12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</row>
    <row r="302" spans="1:36" ht="14.25" x14ac:dyDescent="0.2">
      <c r="A302" s="4" t="s">
        <v>120</v>
      </c>
      <c r="I302" t="s">
        <v>123</v>
      </c>
      <c r="M302" s="12" t="s">
        <v>115</v>
      </c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</row>
    <row r="303" spans="1:36" ht="14.25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12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</row>
    <row r="304" spans="1:36" ht="14.25" x14ac:dyDescent="0.2">
      <c r="A304" s="4" t="s">
        <v>121</v>
      </c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12" t="s">
        <v>107</v>
      </c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</row>
    <row r="305" spans="1:36" ht="14.25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12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</row>
    <row r="306" spans="1:36" ht="14.25" x14ac:dyDescent="0.2">
      <c r="A306" s="9" t="s">
        <v>146</v>
      </c>
      <c r="B306" s="9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12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</row>
    <row r="307" spans="1:36" ht="14.25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12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</row>
    <row r="308" spans="1:36" ht="14.25" x14ac:dyDescent="0.2">
      <c r="A308" s="4" t="s">
        <v>0</v>
      </c>
      <c r="B308" s="4"/>
      <c r="C308" s="4"/>
      <c r="D308" s="4"/>
      <c r="E308" s="4"/>
      <c r="F308" s="4"/>
      <c r="G308" s="4"/>
      <c r="H308" s="4"/>
      <c r="I308" s="4" t="s">
        <v>130</v>
      </c>
      <c r="J308" s="4"/>
      <c r="K308" s="4"/>
      <c r="L308" s="4"/>
      <c r="M308" s="12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</row>
    <row r="309" spans="1:36" ht="14.25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12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</row>
    <row r="310" spans="1:36" ht="14.25" x14ac:dyDescent="0.2">
      <c r="A310" s="4" t="s">
        <v>104</v>
      </c>
      <c r="B310" s="4"/>
      <c r="C310" s="4"/>
      <c r="D310" s="4"/>
      <c r="E310" s="4"/>
      <c r="F310" s="4"/>
      <c r="G310" s="4"/>
      <c r="H310" s="4"/>
      <c r="I310" s="4">
        <v>8.58</v>
      </c>
      <c r="J310" s="4"/>
      <c r="K310" s="4">
        <v>0</v>
      </c>
      <c r="L310" s="4"/>
      <c r="M310" s="12" t="s">
        <v>26</v>
      </c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</row>
    <row r="311" spans="1:36" ht="14.25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12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</row>
    <row r="312" spans="1:36" ht="14.25" x14ac:dyDescent="0.2">
      <c r="A312" s="4" t="s">
        <v>105</v>
      </c>
      <c r="B312" s="4"/>
      <c r="C312" s="4"/>
      <c r="D312" s="4"/>
      <c r="E312" s="4"/>
      <c r="F312" s="4"/>
      <c r="G312" s="4"/>
      <c r="H312" s="4"/>
      <c r="I312" s="4">
        <v>9945</v>
      </c>
      <c r="J312" s="4"/>
      <c r="K312" s="4"/>
      <c r="L312" s="4"/>
      <c r="M312" s="12" t="s">
        <v>107</v>
      </c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</row>
    <row r="313" spans="1:36" ht="14.25" x14ac:dyDescent="0.2">
      <c r="A313" s="4"/>
      <c r="B313" s="4"/>
      <c r="C313" s="4"/>
      <c r="D313" s="4"/>
      <c r="E313" s="4"/>
      <c r="F313" s="4"/>
      <c r="G313" s="4"/>
      <c r="H313" s="4"/>
      <c r="J313" s="4"/>
      <c r="K313" s="4"/>
      <c r="L313" s="4"/>
      <c r="M313" s="12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</row>
    <row r="314" spans="1:36" ht="14.25" x14ac:dyDescent="0.2">
      <c r="A314" s="4" t="s">
        <v>121</v>
      </c>
      <c r="B314" s="4"/>
      <c r="C314" s="4"/>
      <c r="D314" s="4"/>
      <c r="E314" s="4"/>
      <c r="F314" s="4"/>
      <c r="G314" s="4"/>
      <c r="H314" s="4"/>
      <c r="I314" s="4" t="s">
        <v>131</v>
      </c>
      <c r="J314" s="4"/>
      <c r="K314" s="4"/>
      <c r="L314" s="4"/>
      <c r="M314" s="12" t="s">
        <v>107</v>
      </c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</row>
    <row r="315" spans="1:36" ht="14.25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12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</row>
    <row r="316" spans="1:36" ht="14.25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12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</row>
    <row r="317" spans="1:36" ht="14.25" x14ac:dyDescent="0.2">
      <c r="A317" s="9" t="s">
        <v>147</v>
      </c>
      <c r="B317" s="9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12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</row>
    <row r="318" spans="1:36" ht="14.25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12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</row>
    <row r="319" spans="1:36" ht="14.25" x14ac:dyDescent="0.2">
      <c r="A319" s="4" t="s">
        <v>0</v>
      </c>
      <c r="B319" s="4"/>
      <c r="C319" s="4"/>
      <c r="D319" s="4"/>
      <c r="E319" s="4"/>
      <c r="F319" s="4"/>
      <c r="G319" s="4"/>
      <c r="H319" s="4"/>
      <c r="I319" s="4" t="s">
        <v>118</v>
      </c>
      <c r="J319" s="4"/>
      <c r="K319" s="4"/>
      <c r="L319" s="4"/>
      <c r="M319" s="12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</row>
    <row r="320" spans="1:36" ht="14.25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12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</row>
    <row r="321" spans="1:36" ht="14.25" x14ac:dyDescent="0.2">
      <c r="A321" s="4" t="s">
        <v>104</v>
      </c>
      <c r="B321" s="4"/>
      <c r="C321" s="4"/>
      <c r="D321" s="4"/>
      <c r="E321" s="4"/>
      <c r="F321" s="4"/>
      <c r="G321" s="4"/>
      <c r="H321" s="4"/>
      <c r="I321" s="4">
        <v>1.0900000000000001</v>
      </c>
      <c r="J321" s="4"/>
      <c r="K321" s="28">
        <v>1.1000000000000001</v>
      </c>
      <c r="L321" s="4"/>
      <c r="M321" s="12" t="s">
        <v>26</v>
      </c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</row>
    <row r="322" spans="1:36" ht="14.25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12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</row>
    <row r="323" spans="1:36" ht="14.25" x14ac:dyDescent="0.2">
      <c r="A323" s="4" t="s">
        <v>105</v>
      </c>
      <c r="B323" s="4"/>
      <c r="C323" s="4"/>
      <c r="D323" s="4"/>
      <c r="E323" s="4"/>
      <c r="F323" s="4"/>
      <c r="G323" s="4"/>
      <c r="H323" s="4"/>
      <c r="I323" s="4">
        <v>2340</v>
      </c>
      <c r="J323" s="4"/>
      <c r="K323" s="4"/>
      <c r="L323" s="4"/>
      <c r="M323" s="12" t="s">
        <v>107</v>
      </c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</row>
    <row r="324" spans="1:36" ht="14.25" x14ac:dyDescent="0.2">
      <c r="A324" s="4"/>
      <c r="B324" s="4"/>
      <c r="C324" s="4"/>
      <c r="D324" s="4"/>
      <c r="E324" s="4"/>
      <c r="F324" s="4"/>
      <c r="G324" s="4"/>
      <c r="H324" s="4"/>
      <c r="J324" s="4"/>
      <c r="K324" s="4"/>
      <c r="L324" s="4"/>
      <c r="M324" s="12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</row>
    <row r="325" spans="1:36" ht="14.25" x14ac:dyDescent="0.2">
      <c r="A325" s="4" t="s">
        <v>106</v>
      </c>
      <c r="B325" s="4"/>
      <c r="C325" s="4"/>
      <c r="D325" s="4"/>
      <c r="E325" s="4"/>
      <c r="F325" s="4"/>
      <c r="G325" s="4"/>
      <c r="H325" s="4"/>
      <c r="I325" s="4">
        <v>10</v>
      </c>
      <c r="J325" s="4"/>
      <c r="K325" s="4"/>
      <c r="L325" s="4"/>
      <c r="M325" s="12" t="s">
        <v>108</v>
      </c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</row>
    <row r="326" spans="1:36" ht="14.25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12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</row>
    <row r="327" spans="1:36" ht="14.25" x14ac:dyDescent="0.2">
      <c r="A327" s="9" t="s">
        <v>148</v>
      </c>
      <c r="B327" s="9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12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</row>
    <row r="328" spans="1:36" ht="14.25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12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</row>
    <row r="329" spans="1:36" ht="14.25" x14ac:dyDescent="0.2">
      <c r="A329" s="4" t="s">
        <v>0</v>
      </c>
      <c r="B329" s="4"/>
      <c r="C329" s="4"/>
      <c r="D329" s="4"/>
      <c r="E329" s="4"/>
      <c r="F329" s="4"/>
      <c r="G329" s="4"/>
      <c r="H329" s="4"/>
      <c r="I329" s="4" t="s">
        <v>130</v>
      </c>
      <c r="J329" s="4"/>
      <c r="K329" s="4"/>
      <c r="L329" s="4"/>
      <c r="M329" s="12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</row>
    <row r="330" spans="1:36" ht="14.25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12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</row>
    <row r="331" spans="1:36" ht="14.25" x14ac:dyDescent="0.2">
      <c r="A331" s="4" t="s">
        <v>104</v>
      </c>
      <c r="B331" s="4"/>
      <c r="C331" s="4"/>
      <c r="D331" s="4"/>
      <c r="E331" s="4"/>
      <c r="F331" s="4"/>
      <c r="G331" s="4"/>
      <c r="H331" s="4"/>
      <c r="I331" s="4">
        <v>9.23</v>
      </c>
      <c r="J331" s="4"/>
      <c r="K331" s="4">
        <v>0</v>
      </c>
      <c r="L331" s="4"/>
      <c r="M331" s="12" t="s">
        <v>26</v>
      </c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</row>
    <row r="332" spans="1:36" ht="14.25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12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</row>
    <row r="333" spans="1:36" ht="14.25" x14ac:dyDescent="0.2">
      <c r="A333" s="4" t="s">
        <v>105</v>
      </c>
      <c r="B333" s="4"/>
      <c r="C333" s="4"/>
      <c r="D333" s="4"/>
      <c r="E333" s="4"/>
      <c r="F333" s="4"/>
      <c r="G333" s="4"/>
      <c r="H333" s="4"/>
      <c r="I333" s="4">
        <v>9945</v>
      </c>
      <c r="J333" s="4"/>
      <c r="K333" s="4"/>
      <c r="L333" s="4"/>
      <c r="M333" s="12" t="s">
        <v>107</v>
      </c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</row>
    <row r="334" spans="1:36" ht="14.25" x14ac:dyDescent="0.2">
      <c r="A334" s="4"/>
      <c r="B334" s="4"/>
      <c r="C334" s="4"/>
      <c r="D334" s="4"/>
      <c r="E334" s="4"/>
      <c r="F334" s="4"/>
      <c r="G334" s="4"/>
      <c r="H334" s="4"/>
      <c r="J334" s="4"/>
      <c r="K334" s="4"/>
      <c r="L334" s="4"/>
      <c r="M334" s="12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</row>
    <row r="335" spans="1:36" ht="14.25" x14ac:dyDescent="0.2">
      <c r="A335" s="4" t="s">
        <v>121</v>
      </c>
      <c r="B335" s="4"/>
      <c r="C335" s="4"/>
      <c r="D335" s="4"/>
      <c r="E335" s="4"/>
      <c r="F335" s="4"/>
      <c r="G335" s="4"/>
      <c r="H335" s="4"/>
      <c r="I335" s="4" t="s">
        <v>131</v>
      </c>
      <c r="J335" s="4"/>
      <c r="K335" s="4"/>
      <c r="L335" s="4"/>
      <c r="M335" s="12" t="s">
        <v>107</v>
      </c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</row>
    <row r="336" spans="1:36" ht="14.25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12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</row>
    <row r="337" spans="1:36" ht="14.25" x14ac:dyDescent="0.2">
      <c r="A337" s="9" t="s">
        <v>149</v>
      </c>
      <c r="B337" s="9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12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</row>
    <row r="338" spans="1:36" ht="14.25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12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</row>
    <row r="339" spans="1:36" ht="14.25" x14ac:dyDescent="0.2">
      <c r="A339" s="4" t="s">
        <v>0</v>
      </c>
      <c r="B339" s="4"/>
      <c r="C339" s="4"/>
      <c r="D339" s="4"/>
      <c r="E339" s="4"/>
      <c r="F339" s="4"/>
      <c r="G339" s="4"/>
      <c r="H339" s="4"/>
      <c r="I339" s="4" t="s">
        <v>122</v>
      </c>
      <c r="J339" s="4"/>
      <c r="K339" s="4"/>
      <c r="L339" s="4"/>
      <c r="M339" s="12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</row>
    <row r="340" spans="1:36" ht="14.25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12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</row>
    <row r="341" spans="1:36" ht="14.25" x14ac:dyDescent="0.2">
      <c r="A341" s="4" t="s">
        <v>104</v>
      </c>
      <c r="B341" s="4"/>
      <c r="C341" s="4"/>
      <c r="D341" s="4"/>
      <c r="E341" s="4"/>
      <c r="F341" s="4"/>
      <c r="G341" s="4"/>
      <c r="H341" s="4"/>
      <c r="I341" s="4">
        <v>1.17</v>
      </c>
      <c r="J341" s="4"/>
      <c r="K341" s="4">
        <v>0</v>
      </c>
      <c r="L341" s="4"/>
      <c r="M341" s="12" t="s">
        <v>26</v>
      </c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</row>
    <row r="342" spans="1:36" ht="14.25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12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</row>
    <row r="343" spans="1:36" ht="14.25" x14ac:dyDescent="0.2">
      <c r="A343" s="4" t="s">
        <v>105</v>
      </c>
      <c r="B343" s="4"/>
      <c r="C343" s="4"/>
      <c r="D343" s="4"/>
      <c r="E343" s="4"/>
      <c r="F343" s="4"/>
      <c r="G343" s="4"/>
      <c r="H343" s="4"/>
      <c r="I343" s="4">
        <v>4250</v>
      </c>
      <c r="J343" s="4"/>
      <c r="K343" s="4"/>
      <c r="L343" s="4"/>
      <c r="M343" s="12" t="s">
        <v>107</v>
      </c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</row>
    <row r="344" spans="1:36" ht="14.25" x14ac:dyDescent="0.2">
      <c r="A344" s="4"/>
      <c r="B344" s="4"/>
      <c r="C344" s="4"/>
      <c r="D344" s="4"/>
      <c r="E344" s="4"/>
      <c r="F344" s="4"/>
      <c r="G344" s="4"/>
      <c r="H344" s="4"/>
      <c r="J344" s="4"/>
      <c r="K344" s="4"/>
      <c r="L344" s="4"/>
      <c r="M344" s="12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</row>
    <row r="345" spans="1:36" ht="14.25" x14ac:dyDescent="0.2">
      <c r="A345" s="4" t="s">
        <v>120</v>
      </c>
      <c r="I345" t="s">
        <v>123</v>
      </c>
      <c r="M345" s="12" t="s">
        <v>115</v>
      </c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</row>
    <row r="346" spans="1:36" ht="14.25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12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</row>
    <row r="347" spans="1:36" ht="14.25" x14ac:dyDescent="0.2">
      <c r="A347" s="4" t="s">
        <v>121</v>
      </c>
      <c r="B347" s="4"/>
      <c r="C347" s="4"/>
      <c r="D347" s="4"/>
      <c r="E347" s="4"/>
      <c r="F347" s="4"/>
      <c r="G347" s="4"/>
      <c r="H347" s="4"/>
      <c r="I347" s="4" t="s">
        <v>124</v>
      </c>
      <c r="J347" s="4"/>
      <c r="K347" s="4"/>
      <c r="L347" s="4"/>
      <c r="M347" s="11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</row>
    <row r="348" spans="1:36" ht="14.25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12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</row>
    <row r="349" spans="1:36" ht="14.25" x14ac:dyDescent="0.2">
      <c r="A349" s="4" t="s">
        <v>105</v>
      </c>
      <c r="B349" s="4"/>
      <c r="C349" s="4"/>
      <c r="D349" s="4"/>
      <c r="E349" s="4"/>
      <c r="F349" s="4"/>
      <c r="G349" s="4"/>
      <c r="H349" s="4"/>
      <c r="I349" s="4">
        <v>1235</v>
      </c>
      <c r="J349" s="4"/>
      <c r="K349" s="4"/>
      <c r="L349" s="4"/>
      <c r="M349" s="12" t="s">
        <v>107</v>
      </c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</row>
    <row r="350" spans="1:36" ht="14.2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12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</row>
    <row r="351" spans="1:36" ht="14.25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12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</row>
    <row r="352" spans="1:36" ht="14.25" x14ac:dyDescent="0.2">
      <c r="A352" s="9" t="s">
        <v>150</v>
      </c>
      <c r="B352" s="9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12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</row>
    <row r="353" spans="1:36" ht="14.2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12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</row>
    <row r="354" spans="1:36" ht="14.25" x14ac:dyDescent="0.2">
      <c r="A354" s="4" t="s">
        <v>0</v>
      </c>
      <c r="B354" s="4"/>
      <c r="C354" s="4"/>
      <c r="D354" s="4"/>
      <c r="E354" s="4"/>
      <c r="F354" s="4"/>
      <c r="G354" s="4"/>
      <c r="H354" s="4"/>
      <c r="I354" s="4" t="s">
        <v>134</v>
      </c>
      <c r="J354" s="4"/>
      <c r="K354" s="4"/>
      <c r="L354" s="4"/>
      <c r="M354" s="12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</row>
    <row r="355" spans="1:36" ht="14.2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12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</row>
    <row r="356" spans="1:36" ht="14.25" x14ac:dyDescent="0.2">
      <c r="A356" s="4" t="s">
        <v>104</v>
      </c>
      <c r="B356" s="4"/>
      <c r="C356" s="4"/>
      <c r="D356" s="4"/>
      <c r="E356" s="4"/>
      <c r="F356" s="4"/>
      <c r="G356" s="4"/>
      <c r="H356" s="4"/>
      <c r="I356" s="4">
        <v>0.36</v>
      </c>
      <c r="J356" s="4"/>
      <c r="K356" s="4">
        <v>0</v>
      </c>
      <c r="L356" s="4"/>
      <c r="M356" s="12" t="s">
        <v>26</v>
      </c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</row>
    <row r="357" spans="1:36" ht="14.25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12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</row>
    <row r="358" spans="1:36" ht="14.25" x14ac:dyDescent="0.2">
      <c r="A358" s="4" t="s">
        <v>105</v>
      </c>
      <c r="B358" s="4"/>
      <c r="C358" s="4"/>
      <c r="D358" s="4"/>
      <c r="E358" s="4"/>
      <c r="F358" s="4"/>
      <c r="G358" s="4"/>
      <c r="H358" s="4"/>
      <c r="I358" s="4">
        <v>6375</v>
      </c>
      <c r="J358" s="4"/>
      <c r="K358" s="4"/>
      <c r="L358" s="4"/>
      <c r="M358" s="12" t="s">
        <v>107</v>
      </c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</row>
    <row r="359" spans="1:36" ht="14.25" x14ac:dyDescent="0.2">
      <c r="A359" s="4"/>
      <c r="B359" s="4"/>
      <c r="C359" s="4"/>
      <c r="D359" s="4"/>
      <c r="E359" s="4"/>
      <c r="F359" s="4"/>
      <c r="G359" s="4"/>
      <c r="H359" s="4"/>
      <c r="J359" s="4"/>
      <c r="K359" s="4"/>
      <c r="L359" s="4"/>
      <c r="M359" s="12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</row>
    <row r="360" spans="1:36" ht="14.25" x14ac:dyDescent="0.2">
      <c r="A360" s="4" t="s">
        <v>120</v>
      </c>
      <c r="I360" t="s">
        <v>123</v>
      </c>
      <c r="M360" s="12" t="s">
        <v>115</v>
      </c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</row>
    <row r="361" spans="1:36" ht="14.2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12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</row>
    <row r="362" spans="1:36" ht="14.25" x14ac:dyDescent="0.2">
      <c r="A362" s="4" t="s">
        <v>121</v>
      </c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12" t="s">
        <v>107</v>
      </c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</row>
    <row r="363" spans="1:36" ht="14.25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12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</row>
    <row r="364" spans="1:36" ht="14.25" x14ac:dyDescent="0.2">
      <c r="A364" s="9" t="s">
        <v>151</v>
      </c>
      <c r="B364" s="9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12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</row>
    <row r="365" spans="1:36" ht="14.2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12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</row>
    <row r="366" spans="1:36" ht="14.25" x14ac:dyDescent="0.2">
      <c r="A366" s="4" t="s">
        <v>0</v>
      </c>
      <c r="B366" s="4"/>
      <c r="C366" s="4"/>
      <c r="D366" s="4"/>
      <c r="E366" s="4"/>
      <c r="F366" s="4"/>
      <c r="G366" s="4"/>
      <c r="H366" s="4"/>
      <c r="I366" s="4" t="s">
        <v>134</v>
      </c>
      <c r="J366" s="4"/>
      <c r="K366" s="4"/>
      <c r="L366" s="4"/>
      <c r="M366" s="12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</row>
    <row r="367" spans="1:36" ht="14.2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12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</row>
    <row r="368" spans="1:36" ht="14.25" x14ac:dyDescent="0.2">
      <c r="A368" s="4" t="s">
        <v>104</v>
      </c>
      <c r="B368" s="4"/>
      <c r="C368" s="4"/>
      <c r="D368" s="4"/>
      <c r="E368" s="4"/>
      <c r="F368" s="4"/>
      <c r="G368" s="4"/>
      <c r="H368" s="4"/>
      <c r="I368" s="4">
        <v>2.0299999999999998</v>
      </c>
      <c r="J368" s="4"/>
      <c r="K368" s="4">
        <v>0</v>
      </c>
      <c r="L368" s="4"/>
      <c r="M368" s="12" t="s">
        <v>26</v>
      </c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</row>
    <row r="369" spans="1:36" ht="14.25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12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</row>
    <row r="370" spans="1:36" ht="14.25" x14ac:dyDescent="0.2">
      <c r="A370" s="4" t="s">
        <v>105</v>
      </c>
      <c r="B370" s="4"/>
      <c r="C370" s="4"/>
      <c r="D370" s="4"/>
      <c r="E370" s="4"/>
      <c r="F370" s="4"/>
      <c r="G370" s="4"/>
      <c r="H370" s="4"/>
      <c r="I370" s="4">
        <v>6375</v>
      </c>
      <c r="J370" s="4"/>
      <c r="K370" s="4"/>
      <c r="L370" s="4"/>
      <c r="M370" s="12" t="s">
        <v>107</v>
      </c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</row>
    <row r="371" spans="1:36" ht="14.25" x14ac:dyDescent="0.2">
      <c r="A371" s="4"/>
      <c r="B371" s="4"/>
      <c r="C371" s="4"/>
      <c r="D371" s="4"/>
      <c r="E371" s="4"/>
      <c r="F371" s="4"/>
      <c r="G371" s="4"/>
      <c r="H371" s="4"/>
      <c r="J371" s="4"/>
      <c r="K371" s="4"/>
      <c r="L371" s="4"/>
      <c r="M371" s="12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</row>
    <row r="372" spans="1:36" ht="14.25" x14ac:dyDescent="0.2">
      <c r="A372" s="4" t="s">
        <v>120</v>
      </c>
      <c r="I372" t="s">
        <v>123</v>
      </c>
      <c r="M372" s="12" t="s">
        <v>115</v>
      </c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</row>
    <row r="373" spans="1:36" ht="14.25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12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</row>
    <row r="374" spans="1:36" ht="14.25" x14ac:dyDescent="0.2">
      <c r="A374" s="4" t="s">
        <v>121</v>
      </c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12" t="s">
        <v>107</v>
      </c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</row>
    <row r="375" spans="1:36" ht="14.25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12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</row>
    <row r="376" spans="1:36" ht="14.25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12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</row>
    <row r="377" spans="1:36" ht="14.25" x14ac:dyDescent="0.2">
      <c r="A377" s="9" t="s">
        <v>152</v>
      </c>
      <c r="B377" s="9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12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</row>
    <row r="378" spans="1:36" ht="14.25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12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</row>
    <row r="379" spans="1:36" ht="14.25" x14ac:dyDescent="0.2">
      <c r="A379" s="4" t="s">
        <v>0</v>
      </c>
      <c r="B379" s="4"/>
      <c r="C379" s="4"/>
      <c r="D379" s="4"/>
      <c r="E379" s="4"/>
      <c r="F379" s="4"/>
      <c r="G379" s="4"/>
      <c r="H379" s="4"/>
      <c r="I379" s="4" t="s">
        <v>130</v>
      </c>
      <c r="J379" s="4"/>
      <c r="K379" s="4"/>
      <c r="L379" s="4"/>
      <c r="M379" s="12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</row>
    <row r="380" spans="1:36" ht="14.25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12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</row>
    <row r="381" spans="1:36" ht="14.25" x14ac:dyDescent="0.2">
      <c r="A381" s="4" t="s">
        <v>104</v>
      </c>
      <c r="B381" s="4"/>
      <c r="C381" s="4"/>
      <c r="D381" s="4"/>
      <c r="E381" s="4"/>
      <c r="F381" s="4"/>
      <c r="G381" s="4"/>
      <c r="H381" s="4"/>
      <c r="I381" s="4">
        <v>11.85</v>
      </c>
      <c r="J381" s="4"/>
      <c r="K381" s="4">
        <v>0</v>
      </c>
      <c r="L381" s="4"/>
      <c r="M381" s="12" t="s">
        <v>26</v>
      </c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</row>
    <row r="382" spans="1:36" ht="14.25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12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</row>
    <row r="383" spans="1:36" ht="14.25" x14ac:dyDescent="0.2">
      <c r="A383" s="4" t="s">
        <v>105</v>
      </c>
      <c r="B383" s="4"/>
      <c r="C383" s="4"/>
      <c r="D383" s="4"/>
      <c r="E383" s="4"/>
      <c r="F383" s="4"/>
      <c r="G383" s="4"/>
      <c r="H383" s="4"/>
      <c r="I383" s="4">
        <v>9945</v>
      </c>
      <c r="J383" s="4"/>
      <c r="K383" s="4"/>
      <c r="L383" s="4"/>
      <c r="M383" s="12" t="s">
        <v>107</v>
      </c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</row>
    <row r="384" spans="1:36" ht="14.25" x14ac:dyDescent="0.2">
      <c r="A384" s="4"/>
      <c r="B384" s="4"/>
      <c r="C384" s="4"/>
      <c r="D384" s="4"/>
      <c r="E384" s="4"/>
      <c r="F384" s="4"/>
      <c r="G384" s="4"/>
      <c r="H384" s="4"/>
      <c r="J384" s="4"/>
      <c r="K384" s="4"/>
      <c r="L384" s="4"/>
      <c r="M384" s="12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</row>
    <row r="385" spans="1:36" ht="14.25" x14ac:dyDescent="0.2">
      <c r="A385" s="4" t="s">
        <v>121</v>
      </c>
      <c r="B385" s="4"/>
      <c r="C385" s="4"/>
      <c r="D385" s="4"/>
      <c r="E385" s="4"/>
      <c r="F385" s="4"/>
      <c r="G385" s="4"/>
      <c r="H385" s="4"/>
      <c r="I385" s="4" t="s">
        <v>131</v>
      </c>
      <c r="J385" s="4"/>
      <c r="K385" s="4"/>
      <c r="L385" s="4"/>
      <c r="M385" s="12" t="s">
        <v>107</v>
      </c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</row>
    <row r="386" spans="1:36" ht="14.25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12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</row>
    <row r="387" spans="1:36" ht="14.25" x14ac:dyDescent="0.2">
      <c r="A387" s="9" t="s">
        <v>153</v>
      </c>
      <c r="B387" s="9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12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</row>
    <row r="388" spans="1:36" ht="14.25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12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</row>
    <row r="389" spans="1:36" ht="14.25" x14ac:dyDescent="0.2">
      <c r="A389" s="4" t="s">
        <v>0</v>
      </c>
      <c r="B389" s="4"/>
      <c r="C389" s="4"/>
      <c r="D389" s="4"/>
      <c r="E389" s="4"/>
      <c r="F389" s="4"/>
      <c r="G389" s="4"/>
      <c r="H389" s="4"/>
      <c r="I389" s="4" t="s">
        <v>130</v>
      </c>
      <c r="J389" s="4"/>
      <c r="K389" s="4"/>
      <c r="L389" s="4"/>
      <c r="M389" s="12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</row>
    <row r="390" spans="1:36" ht="14.25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12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</row>
    <row r="391" spans="1:36" ht="14.25" x14ac:dyDescent="0.2">
      <c r="A391" s="4" t="s">
        <v>104</v>
      </c>
      <c r="B391" s="4"/>
      <c r="C391" s="4"/>
      <c r="D391" s="4"/>
      <c r="E391" s="4"/>
      <c r="F391" s="4"/>
      <c r="G391" s="4"/>
      <c r="H391" s="4"/>
      <c r="I391" s="4">
        <v>11.61</v>
      </c>
      <c r="J391" s="4"/>
      <c r="K391" s="4">
        <v>0</v>
      </c>
      <c r="L391" s="4"/>
      <c r="M391" s="12" t="s">
        <v>26</v>
      </c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</row>
    <row r="392" spans="1:36" ht="14.25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12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</row>
    <row r="393" spans="1:36" ht="14.25" x14ac:dyDescent="0.2">
      <c r="A393" s="4" t="s">
        <v>105</v>
      </c>
      <c r="B393" s="4"/>
      <c r="C393" s="4"/>
      <c r="D393" s="4"/>
      <c r="E393" s="4"/>
      <c r="F393" s="4"/>
      <c r="G393" s="4"/>
      <c r="H393" s="4"/>
      <c r="I393" s="4">
        <v>9945</v>
      </c>
      <c r="J393" s="4"/>
      <c r="K393" s="4"/>
      <c r="L393" s="4"/>
      <c r="M393" s="12" t="s">
        <v>107</v>
      </c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</row>
    <row r="394" spans="1:36" ht="14.25" x14ac:dyDescent="0.2">
      <c r="A394" s="4"/>
      <c r="B394" s="4"/>
      <c r="C394" s="4"/>
      <c r="D394" s="4"/>
      <c r="E394" s="4"/>
      <c r="F394" s="4"/>
      <c r="G394" s="4"/>
      <c r="H394" s="4"/>
      <c r="J394" s="4"/>
      <c r="K394" s="4"/>
      <c r="L394" s="4"/>
      <c r="M394" s="12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</row>
    <row r="395" spans="1:36" ht="14.25" x14ac:dyDescent="0.2">
      <c r="A395" s="4" t="s">
        <v>121</v>
      </c>
      <c r="B395" s="4"/>
      <c r="C395" s="4"/>
      <c r="D395" s="4"/>
      <c r="E395" s="4"/>
      <c r="F395" s="4"/>
      <c r="G395" s="4"/>
      <c r="H395" s="4"/>
      <c r="I395" s="4" t="s">
        <v>131</v>
      </c>
      <c r="J395" s="4"/>
      <c r="K395" s="4"/>
      <c r="L395" s="4"/>
      <c r="M395" s="12" t="s">
        <v>107</v>
      </c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</row>
    <row r="396" spans="1:36" ht="14.25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12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</row>
    <row r="397" spans="1:36" ht="14.25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12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</row>
    <row r="398" spans="1:36" ht="14.25" x14ac:dyDescent="0.2">
      <c r="A398" s="9" t="s">
        <v>154</v>
      </c>
      <c r="B398" s="9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12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</row>
    <row r="399" spans="1:36" ht="14.25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12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</row>
    <row r="400" spans="1:36" ht="14.25" x14ac:dyDescent="0.2">
      <c r="A400" s="4" t="s">
        <v>0</v>
      </c>
      <c r="B400" s="4"/>
      <c r="C400" s="4"/>
      <c r="D400" s="4"/>
      <c r="E400" s="4"/>
      <c r="F400" s="4"/>
      <c r="G400" s="4"/>
      <c r="H400" s="4"/>
      <c r="I400" s="4" t="s">
        <v>130</v>
      </c>
      <c r="J400" s="4"/>
      <c r="K400" s="4"/>
      <c r="L400" s="4"/>
      <c r="M400" s="12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</row>
    <row r="401" spans="1:36" ht="14.25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12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</row>
    <row r="402" spans="1:36" ht="14.25" x14ac:dyDescent="0.2">
      <c r="A402" s="4" t="s">
        <v>104</v>
      </c>
      <c r="B402" s="4"/>
      <c r="C402" s="4"/>
      <c r="D402" s="4"/>
      <c r="E402" s="4"/>
      <c r="F402" s="4"/>
      <c r="G402" s="4"/>
      <c r="H402" s="4"/>
      <c r="I402" s="4">
        <v>5.26</v>
      </c>
      <c r="J402" s="4"/>
      <c r="K402" s="4">
        <v>0</v>
      </c>
      <c r="L402" s="4"/>
      <c r="M402" s="12" t="s">
        <v>26</v>
      </c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</row>
    <row r="403" spans="1:36" ht="14.25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12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</row>
    <row r="404" spans="1:36" ht="14.25" x14ac:dyDescent="0.2">
      <c r="A404" s="4" t="s">
        <v>105</v>
      </c>
      <c r="B404" s="4"/>
      <c r="C404" s="4"/>
      <c r="D404" s="4"/>
      <c r="E404" s="4"/>
      <c r="F404" s="4"/>
      <c r="G404" s="4"/>
      <c r="H404" s="4"/>
      <c r="I404" s="4">
        <v>9945</v>
      </c>
      <c r="J404" s="4"/>
      <c r="K404" s="4"/>
      <c r="L404" s="4"/>
      <c r="M404" s="12" t="s">
        <v>107</v>
      </c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</row>
    <row r="405" spans="1:36" ht="14.25" x14ac:dyDescent="0.2">
      <c r="A405" s="4"/>
      <c r="B405" s="4"/>
      <c r="C405" s="4"/>
      <c r="D405" s="4"/>
      <c r="E405" s="4"/>
      <c r="F405" s="4"/>
      <c r="G405" s="4"/>
      <c r="H405" s="4"/>
      <c r="J405" s="4"/>
      <c r="K405" s="4"/>
      <c r="L405" s="4"/>
      <c r="M405" s="12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</row>
    <row r="406" spans="1:36" ht="14.25" x14ac:dyDescent="0.2">
      <c r="A406" s="4" t="s">
        <v>121</v>
      </c>
      <c r="B406" s="4"/>
      <c r="C406" s="4"/>
      <c r="D406" s="4"/>
      <c r="E406" s="4"/>
      <c r="F406" s="4"/>
      <c r="G406" s="4"/>
      <c r="H406" s="4"/>
      <c r="I406" s="4" t="s">
        <v>131</v>
      </c>
      <c r="J406" s="4"/>
      <c r="K406" s="4"/>
      <c r="L406" s="4"/>
      <c r="M406" s="12" t="s">
        <v>107</v>
      </c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</row>
    <row r="407" spans="1:36" ht="14.25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12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</row>
    <row r="408" spans="1:36" ht="14.25" x14ac:dyDescent="0.2">
      <c r="A408" s="9" t="s">
        <v>155</v>
      </c>
      <c r="B408" s="9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12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</row>
    <row r="409" spans="1:36" ht="14.25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12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</row>
    <row r="410" spans="1:36" ht="14.25" x14ac:dyDescent="0.2">
      <c r="A410" s="4" t="s">
        <v>0</v>
      </c>
      <c r="B410" s="4"/>
      <c r="C410" s="4"/>
      <c r="D410" s="4"/>
      <c r="E410" s="4"/>
      <c r="F410" s="4"/>
      <c r="G410" s="4"/>
      <c r="H410" s="4"/>
      <c r="I410" s="4" t="s">
        <v>130</v>
      </c>
      <c r="J410" s="4"/>
      <c r="K410" s="4"/>
      <c r="L410" s="4"/>
      <c r="M410" s="12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</row>
    <row r="411" spans="1:36" ht="14.25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12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</row>
    <row r="412" spans="1:36" ht="14.25" x14ac:dyDescent="0.2">
      <c r="A412" s="4" t="s">
        <v>104</v>
      </c>
      <c r="B412" s="4"/>
      <c r="C412" s="4"/>
      <c r="D412" s="4"/>
      <c r="E412" s="4"/>
      <c r="F412" s="4"/>
      <c r="G412" s="4"/>
      <c r="H412" s="4"/>
      <c r="I412" s="4">
        <v>1.66</v>
      </c>
      <c r="J412" s="4"/>
      <c r="K412" s="4">
        <v>0</v>
      </c>
      <c r="L412" s="4"/>
      <c r="M412" s="12" t="s">
        <v>26</v>
      </c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</row>
    <row r="413" spans="1:36" ht="14.25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12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</row>
    <row r="414" spans="1:36" ht="14.25" x14ac:dyDescent="0.2">
      <c r="A414" s="4" t="s">
        <v>105</v>
      </c>
      <c r="B414" s="4"/>
      <c r="C414" s="4"/>
      <c r="D414" s="4"/>
      <c r="E414" s="4"/>
      <c r="F414" s="4"/>
      <c r="G414" s="4"/>
      <c r="H414" s="4"/>
      <c r="I414" s="4">
        <v>9945</v>
      </c>
      <c r="J414" s="4"/>
      <c r="K414" s="4"/>
      <c r="L414" s="4"/>
      <c r="M414" s="12" t="s">
        <v>107</v>
      </c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</row>
    <row r="415" spans="1:36" ht="14.25" x14ac:dyDescent="0.2">
      <c r="A415" s="4"/>
      <c r="B415" s="4"/>
      <c r="C415" s="4"/>
      <c r="D415" s="4"/>
      <c r="E415" s="4"/>
      <c r="F415" s="4"/>
      <c r="G415" s="4"/>
      <c r="H415" s="4"/>
      <c r="J415" s="4"/>
      <c r="K415" s="4"/>
      <c r="L415" s="4"/>
      <c r="M415" s="12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</row>
    <row r="416" spans="1:36" ht="14.25" x14ac:dyDescent="0.2">
      <c r="A416" s="4" t="s">
        <v>121</v>
      </c>
      <c r="B416" s="4"/>
      <c r="C416" s="4"/>
      <c r="D416" s="4"/>
      <c r="E416" s="4"/>
      <c r="F416" s="4"/>
      <c r="G416" s="4"/>
      <c r="H416" s="4"/>
      <c r="I416" s="4" t="s">
        <v>131</v>
      </c>
      <c r="J416" s="4"/>
      <c r="K416" s="4"/>
      <c r="L416" s="4"/>
      <c r="M416" s="12" t="s">
        <v>107</v>
      </c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</row>
    <row r="417" spans="1:36" ht="14.25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12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</row>
    <row r="418" spans="1:36" ht="14.25" x14ac:dyDescent="0.2">
      <c r="A418" s="9" t="s">
        <v>156</v>
      </c>
      <c r="B418" s="9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12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</row>
    <row r="419" spans="1:36" ht="14.25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12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</row>
    <row r="420" spans="1:36" ht="14.25" x14ac:dyDescent="0.2">
      <c r="A420" s="4" t="s">
        <v>0</v>
      </c>
      <c r="B420" s="4"/>
      <c r="C420" s="4"/>
      <c r="D420" s="4"/>
      <c r="E420" s="4"/>
      <c r="F420" s="4"/>
      <c r="G420" s="4"/>
      <c r="H420" s="4"/>
      <c r="I420" s="4" t="s">
        <v>134</v>
      </c>
      <c r="J420" s="4"/>
      <c r="K420" s="4"/>
      <c r="L420" s="4"/>
      <c r="M420" s="12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</row>
    <row r="421" spans="1:36" ht="14.25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12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</row>
    <row r="422" spans="1:36" ht="14.25" x14ac:dyDescent="0.2">
      <c r="A422" s="4" t="s">
        <v>104</v>
      </c>
      <c r="B422" s="4"/>
      <c r="C422" s="4"/>
      <c r="D422" s="4"/>
      <c r="E422" s="4"/>
      <c r="F422" s="4"/>
      <c r="G422" s="4"/>
      <c r="H422" s="4"/>
      <c r="I422" s="4">
        <v>33.85</v>
      </c>
      <c r="J422" s="4"/>
      <c r="K422" s="4">
        <v>0</v>
      </c>
      <c r="L422" s="4"/>
      <c r="M422" s="12" t="s">
        <v>26</v>
      </c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</row>
    <row r="423" spans="1:36" ht="14.25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12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</row>
    <row r="424" spans="1:36" ht="14.25" x14ac:dyDescent="0.2">
      <c r="A424" s="4" t="s">
        <v>105</v>
      </c>
      <c r="B424" s="4"/>
      <c r="C424" s="4"/>
      <c r="D424" s="4"/>
      <c r="E424" s="4"/>
      <c r="F424" s="4"/>
      <c r="G424" s="4"/>
      <c r="H424" s="4"/>
      <c r="I424" s="4">
        <v>6375</v>
      </c>
      <c r="J424" s="4"/>
      <c r="K424" s="4"/>
      <c r="L424" s="4"/>
      <c r="M424" s="12" t="s">
        <v>107</v>
      </c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</row>
    <row r="425" spans="1:36" ht="14.25" x14ac:dyDescent="0.2">
      <c r="A425" s="4"/>
      <c r="B425" s="4"/>
      <c r="C425" s="4"/>
      <c r="D425" s="4"/>
      <c r="E425" s="4"/>
      <c r="F425" s="4"/>
      <c r="G425" s="4"/>
      <c r="H425" s="4"/>
      <c r="J425" s="4"/>
      <c r="K425" s="4"/>
      <c r="L425" s="4"/>
      <c r="M425" s="12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</row>
    <row r="426" spans="1:36" ht="14.25" x14ac:dyDescent="0.2">
      <c r="A426" s="4" t="s">
        <v>120</v>
      </c>
      <c r="I426" t="s">
        <v>123</v>
      </c>
      <c r="M426" s="12" t="s">
        <v>115</v>
      </c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</row>
    <row r="427" spans="1:36" ht="14.25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12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</row>
    <row r="428" spans="1:36" ht="14.25" x14ac:dyDescent="0.2">
      <c r="A428" s="4" t="s">
        <v>121</v>
      </c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12" t="s">
        <v>107</v>
      </c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</row>
    <row r="429" spans="1:36" ht="14.25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12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</row>
    <row r="430" spans="1:36" ht="14.25" x14ac:dyDescent="0.2">
      <c r="A430" s="9" t="s">
        <v>157</v>
      </c>
      <c r="B430" s="9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12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</row>
    <row r="431" spans="1:36" ht="14.25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12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</row>
    <row r="432" spans="1:36" ht="14.25" x14ac:dyDescent="0.2">
      <c r="A432" s="4" t="s">
        <v>0</v>
      </c>
      <c r="B432" s="4"/>
      <c r="C432" s="4"/>
      <c r="D432" s="4"/>
      <c r="E432" s="4"/>
      <c r="F432" s="4"/>
      <c r="G432" s="4"/>
      <c r="H432" s="4"/>
      <c r="I432" s="4" t="s">
        <v>158</v>
      </c>
      <c r="J432" s="4"/>
      <c r="K432" s="4"/>
      <c r="L432" s="4"/>
      <c r="M432" s="12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</row>
    <row r="433" spans="1:36" ht="14.25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12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</row>
    <row r="434" spans="1:36" ht="14.25" x14ac:dyDescent="0.2">
      <c r="A434" s="4" t="s">
        <v>104</v>
      </c>
      <c r="B434" s="4"/>
      <c r="C434" s="4"/>
      <c r="D434" s="4"/>
      <c r="E434" s="4"/>
      <c r="F434" s="4"/>
      <c r="G434" s="4"/>
      <c r="H434" s="4"/>
      <c r="I434" s="4">
        <v>5.51</v>
      </c>
      <c r="J434" s="4"/>
      <c r="K434" s="28">
        <v>20.3</v>
      </c>
      <c r="L434" s="4"/>
      <c r="M434" s="12" t="s">
        <v>26</v>
      </c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</row>
    <row r="435" spans="1:36" ht="14.25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12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</row>
    <row r="436" spans="1:36" ht="14.25" x14ac:dyDescent="0.2">
      <c r="A436" s="4" t="s">
        <v>105</v>
      </c>
      <c r="B436" s="4"/>
      <c r="C436" s="4"/>
      <c r="D436" s="4"/>
      <c r="E436" s="4"/>
      <c r="F436" s="4"/>
      <c r="G436" s="4"/>
      <c r="H436" s="4"/>
      <c r="I436" s="4">
        <v>3185</v>
      </c>
      <c r="J436" s="4"/>
      <c r="K436" s="4"/>
      <c r="L436" s="4"/>
      <c r="M436" s="12" t="s">
        <v>107</v>
      </c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</row>
    <row r="437" spans="1:36" ht="14.25" x14ac:dyDescent="0.2">
      <c r="A437" s="4"/>
      <c r="B437" s="4"/>
      <c r="C437" s="4"/>
      <c r="D437" s="4"/>
      <c r="E437" s="4"/>
      <c r="F437" s="4"/>
      <c r="G437" s="4"/>
      <c r="H437" s="4"/>
      <c r="J437" s="4"/>
      <c r="K437" s="4"/>
      <c r="L437" s="4"/>
      <c r="M437" s="12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</row>
    <row r="438" spans="1:36" ht="14.25" x14ac:dyDescent="0.2">
      <c r="A438" s="4" t="s">
        <v>120</v>
      </c>
      <c r="I438" t="s">
        <v>162</v>
      </c>
      <c r="M438" s="12" t="s">
        <v>115</v>
      </c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</row>
    <row r="439" spans="1:36" ht="14.25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12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</row>
    <row r="440" spans="1:36" ht="14.25" x14ac:dyDescent="0.2">
      <c r="A440" s="4" t="s">
        <v>121</v>
      </c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12" t="s">
        <v>107</v>
      </c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</row>
    <row r="441" spans="1:36" ht="14.25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12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</row>
    <row r="442" spans="1:36" ht="14.25" x14ac:dyDescent="0.2">
      <c r="A442" s="9" t="s">
        <v>159</v>
      </c>
      <c r="B442" s="9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12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</row>
    <row r="443" spans="1:36" ht="14.25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12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</row>
    <row r="444" spans="1:36" ht="14.25" x14ac:dyDescent="0.2">
      <c r="A444" s="4" t="s">
        <v>0</v>
      </c>
      <c r="B444" s="4"/>
      <c r="C444" s="4"/>
      <c r="D444" s="4"/>
      <c r="E444" s="4"/>
      <c r="F444" s="4"/>
      <c r="G444" s="4"/>
      <c r="H444" s="4"/>
      <c r="I444" s="4" t="s">
        <v>158</v>
      </c>
      <c r="J444" s="4"/>
      <c r="K444" s="4"/>
      <c r="L444" s="4"/>
      <c r="M444" s="12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</row>
    <row r="445" spans="1:36" ht="14.25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12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</row>
    <row r="446" spans="1:36" ht="14.25" x14ac:dyDescent="0.2">
      <c r="A446" s="4" t="s">
        <v>104</v>
      </c>
      <c r="B446" s="4"/>
      <c r="C446" s="4"/>
      <c r="D446" s="4"/>
      <c r="E446" s="4"/>
      <c r="F446" s="4"/>
      <c r="G446" s="4"/>
      <c r="H446" s="4"/>
      <c r="I446" s="4">
        <v>5.83</v>
      </c>
      <c r="J446" s="4"/>
      <c r="K446" s="4">
        <v>0</v>
      </c>
      <c r="L446" s="4"/>
      <c r="M446" s="12" t="s">
        <v>26</v>
      </c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</row>
    <row r="447" spans="1:36" ht="14.25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12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</row>
    <row r="448" spans="1:36" ht="14.25" x14ac:dyDescent="0.2">
      <c r="A448" s="4" t="s">
        <v>105</v>
      </c>
      <c r="B448" s="4"/>
      <c r="C448" s="4"/>
      <c r="D448" s="4"/>
      <c r="E448" s="4"/>
      <c r="F448" s="4"/>
      <c r="G448" s="4"/>
      <c r="H448" s="4"/>
      <c r="I448" s="4">
        <v>3185</v>
      </c>
      <c r="J448" s="4"/>
      <c r="K448" s="4"/>
      <c r="L448" s="4"/>
      <c r="M448" s="12" t="s">
        <v>107</v>
      </c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</row>
    <row r="449" spans="1:36" ht="14.25" x14ac:dyDescent="0.2">
      <c r="A449" s="4"/>
      <c r="B449" s="4"/>
      <c r="C449" s="4"/>
      <c r="D449" s="4"/>
      <c r="E449" s="4"/>
      <c r="F449" s="4"/>
      <c r="G449" s="4"/>
      <c r="H449" s="4"/>
      <c r="J449" s="4"/>
      <c r="K449" s="4"/>
      <c r="L449" s="4"/>
      <c r="M449" s="12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</row>
    <row r="450" spans="1:36" ht="14.25" x14ac:dyDescent="0.2">
      <c r="A450" s="4" t="s">
        <v>120</v>
      </c>
      <c r="I450" t="s">
        <v>162</v>
      </c>
      <c r="M450" s="12" t="s">
        <v>115</v>
      </c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</row>
    <row r="451" spans="1:36" ht="14.25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12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</row>
    <row r="452" spans="1:36" ht="14.25" x14ac:dyDescent="0.2">
      <c r="A452" s="4" t="s">
        <v>121</v>
      </c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12" t="s">
        <v>107</v>
      </c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</row>
    <row r="453" spans="1:36" ht="14.25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12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</row>
    <row r="454" spans="1:36" ht="14.25" x14ac:dyDescent="0.2">
      <c r="A454" s="9" t="s">
        <v>160</v>
      </c>
      <c r="B454" s="9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12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</row>
    <row r="455" spans="1:36" ht="14.25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12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</row>
    <row r="456" spans="1:36" ht="14.25" x14ac:dyDescent="0.2">
      <c r="A456" s="4" t="s">
        <v>0</v>
      </c>
      <c r="B456" s="4"/>
      <c r="C456" s="4"/>
      <c r="D456" s="4"/>
      <c r="E456" s="4"/>
      <c r="F456" s="4"/>
      <c r="G456" s="4"/>
      <c r="H456" s="4"/>
      <c r="I456" s="4" t="s">
        <v>128</v>
      </c>
      <c r="J456" s="4"/>
      <c r="K456" s="4"/>
      <c r="L456" s="4"/>
      <c r="M456" s="12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</row>
    <row r="457" spans="1:36" ht="14.25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12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</row>
    <row r="458" spans="1:36" ht="14.25" x14ac:dyDescent="0.2">
      <c r="A458" s="4" t="s">
        <v>104</v>
      </c>
      <c r="B458" s="4"/>
      <c r="C458" s="4"/>
      <c r="D458" s="4"/>
      <c r="E458" s="4"/>
      <c r="F458" s="4"/>
      <c r="G458" s="4"/>
      <c r="H458" s="4"/>
      <c r="I458" s="4">
        <v>3.52</v>
      </c>
      <c r="J458" s="4"/>
      <c r="K458" s="4">
        <v>0</v>
      </c>
      <c r="L458" s="4"/>
      <c r="M458" s="12" t="s">
        <v>26</v>
      </c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</row>
    <row r="459" spans="1:36" ht="14.25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12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</row>
    <row r="460" spans="1:36" ht="14.25" x14ac:dyDescent="0.2">
      <c r="A460" s="4" t="s">
        <v>105</v>
      </c>
      <c r="B460" s="4"/>
      <c r="C460" s="4"/>
      <c r="D460" s="4"/>
      <c r="E460" s="4"/>
      <c r="F460" s="4"/>
      <c r="G460" s="4"/>
      <c r="H460" s="4"/>
      <c r="I460" s="4">
        <v>8341.5</v>
      </c>
      <c r="J460" s="4"/>
      <c r="K460" s="4"/>
      <c r="L460" s="4"/>
      <c r="M460" s="12" t="s">
        <v>107</v>
      </c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</row>
    <row r="461" spans="1:36" ht="14.25" x14ac:dyDescent="0.2">
      <c r="A461" s="4"/>
      <c r="B461" s="4"/>
      <c r="C461" s="4"/>
      <c r="D461" s="4"/>
      <c r="E461" s="4"/>
      <c r="F461" s="4"/>
      <c r="G461" s="4"/>
      <c r="H461" s="4"/>
      <c r="J461" s="4"/>
      <c r="K461" s="4"/>
      <c r="L461" s="4"/>
      <c r="M461" s="12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</row>
    <row r="462" spans="1:36" ht="14.25" x14ac:dyDescent="0.2">
      <c r="A462" s="4" t="s">
        <v>106</v>
      </c>
      <c r="B462" s="4"/>
      <c r="C462" s="4"/>
      <c r="D462" s="4"/>
      <c r="E462" s="4"/>
      <c r="F462" s="4"/>
      <c r="G462" s="4"/>
      <c r="H462" s="4"/>
      <c r="I462" s="4">
        <v>3</v>
      </c>
      <c r="J462" s="4"/>
      <c r="K462" s="4"/>
      <c r="L462" s="4"/>
      <c r="M462" s="12" t="s">
        <v>108</v>
      </c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</row>
    <row r="463" spans="1:36" ht="14.25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12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</row>
    <row r="464" spans="1:36" ht="14.25" x14ac:dyDescent="0.2">
      <c r="A464" s="9" t="s">
        <v>161</v>
      </c>
      <c r="B464" s="9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12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</row>
    <row r="465" spans="1:36" ht="14.25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12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</row>
    <row r="466" spans="1:36" ht="14.25" x14ac:dyDescent="0.2">
      <c r="A466" s="4" t="s">
        <v>0</v>
      </c>
      <c r="B466" s="4"/>
      <c r="C466" s="4"/>
      <c r="D466" s="4"/>
      <c r="E466" s="4"/>
      <c r="F466" s="4"/>
      <c r="G466" s="4"/>
      <c r="H466" s="4"/>
      <c r="I466" s="4" t="s">
        <v>158</v>
      </c>
      <c r="J466" s="4"/>
      <c r="K466" s="4"/>
      <c r="L466" s="4"/>
      <c r="M466" s="12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</row>
    <row r="467" spans="1:36" ht="14.25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12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</row>
    <row r="468" spans="1:36" ht="14.25" x14ac:dyDescent="0.2">
      <c r="A468" s="4" t="s">
        <v>104</v>
      </c>
      <c r="B468" s="4"/>
      <c r="C468" s="4"/>
      <c r="D468" s="4"/>
      <c r="E468" s="4"/>
      <c r="F468" s="4"/>
      <c r="G468" s="4"/>
      <c r="H468" s="4"/>
      <c r="I468" s="4">
        <v>6.76</v>
      </c>
      <c r="J468" s="4"/>
      <c r="K468" s="4">
        <v>0</v>
      </c>
      <c r="L468" s="4"/>
      <c r="M468" s="12" t="s">
        <v>26</v>
      </c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</row>
    <row r="469" spans="1:36" ht="14.2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12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</row>
    <row r="470" spans="1:36" ht="14.25" x14ac:dyDescent="0.2">
      <c r="A470" s="4" t="s">
        <v>105</v>
      </c>
      <c r="B470" s="4"/>
      <c r="C470" s="4"/>
      <c r="D470" s="4"/>
      <c r="E470" s="4"/>
      <c r="F470" s="4"/>
      <c r="G470" s="4"/>
      <c r="H470" s="4"/>
      <c r="I470" s="4">
        <v>3185</v>
      </c>
      <c r="J470" s="4"/>
      <c r="K470" s="4"/>
      <c r="L470" s="4"/>
      <c r="M470" s="12" t="s">
        <v>107</v>
      </c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</row>
    <row r="471" spans="1:36" ht="14.25" x14ac:dyDescent="0.2">
      <c r="A471" s="4"/>
      <c r="B471" s="4"/>
      <c r="C471" s="4"/>
      <c r="D471" s="4"/>
      <c r="E471" s="4"/>
      <c r="F471" s="4"/>
      <c r="G471" s="4"/>
      <c r="H471" s="4"/>
      <c r="J471" s="4"/>
      <c r="K471" s="4"/>
      <c r="L471" s="4"/>
      <c r="M471" s="12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</row>
    <row r="472" spans="1:36" ht="14.25" x14ac:dyDescent="0.2">
      <c r="A472" s="4" t="s">
        <v>120</v>
      </c>
      <c r="I472" t="s">
        <v>162</v>
      </c>
      <c r="M472" s="12" t="s">
        <v>115</v>
      </c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</row>
    <row r="473" spans="1:36" ht="14.25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12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</row>
    <row r="474" spans="1:36" ht="14.25" x14ac:dyDescent="0.2">
      <c r="A474" s="4" t="s">
        <v>121</v>
      </c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12" t="s">
        <v>107</v>
      </c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</row>
    <row r="475" spans="1:36" ht="14.25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12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</row>
    <row r="476" spans="1:36" ht="14.25" x14ac:dyDescent="0.2">
      <c r="A476" s="9" t="s">
        <v>163</v>
      </c>
      <c r="B476" s="9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12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</row>
    <row r="477" spans="1:36" ht="14.25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12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</row>
    <row r="478" spans="1:36" ht="14.25" x14ac:dyDescent="0.2">
      <c r="A478" s="4" t="s">
        <v>0</v>
      </c>
      <c r="B478" s="4"/>
      <c r="C478" s="4"/>
      <c r="D478" s="4"/>
      <c r="E478" s="4"/>
      <c r="F478" s="4"/>
      <c r="G478" s="4"/>
      <c r="H478" s="4"/>
      <c r="I478" s="4" t="s">
        <v>158</v>
      </c>
      <c r="J478" s="4"/>
      <c r="K478" s="4"/>
      <c r="L478" s="4"/>
      <c r="M478" s="12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</row>
    <row r="479" spans="1:36" ht="14.25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12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</row>
    <row r="480" spans="1:36" ht="14.25" x14ac:dyDescent="0.2">
      <c r="A480" s="4" t="s">
        <v>104</v>
      </c>
      <c r="B480" s="4"/>
      <c r="C480" s="4"/>
      <c r="D480" s="4"/>
      <c r="E480" s="4"/>
      <c r="F480" s="4"/>
      <c r="G480" s="4"/>
      <c r="H480" s="4"/>
      <c r="I480" s="4">
        <v>2.23</v>
      </c>
      <c r="J480" s="4"/>
      <c r="K480" s="4">
        <v>0</v>
      </c>
      <c r="L480" s="4"/>
      <c r="M480" s="12" t="s">
        <v>26</v>
      </c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</row>
    <row r="481" spans="1:36" ht="14.25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12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</row>
    <row r="482" spans="1:36" ht="14.25" x14ac:dyDescent="0.2">
      <c r="A482" s="4" t="s">
        <v>105</v>
      </c>
      <c r="B482" s="4"/>
      <c r="C482" s="4"/>
      <c r="D482" s="4"/>
      <c r="E482" s="4"/>
      <c r="F482" s="4"/>
      <c r="G482" s="4"/>
      <c r="H482" s="4"/>
      <c r="I482" s="4">
        <v>3185</v>
      </c>
      <c r="J482" s="4"/>
      <c r="K482" s="4"/>
      <c r="L482" s="4"/>
      <c r="M482" s="12" t="s">
        <v>107</v>
      </c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</row>
    <row r="483" spans="1:36" ht="14.25" x14ac:dyDescent="0.2">
      <c r="A483" s="4"/>
      <c r="B483" s="4"/>
      <c r="C483" s="4"/>
      <c r="D483" s="4"/>
      <c r="E483" s="4"/>
      <c r="F483" s="4"/>
      <c r="G483" s="4"/>
      <c r="H483" s="4"/>
      <c r="J483" s="4"/>
      <c r="K483" s="4"/>
      <c r="L483" s="4"/>
      <c r="M483" s="12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</row>
    <row r="484" spans="1:36" ht="14.25" x14ac:dyDescent="0.2">
      <c r="A484" s="4" t="s">
        <v>120</v>
      </c>
      <c r="I484" t="s">
        <v>162</v>
      </c>
      <c r="M484" s="12" t="s">
        <v>115</v>
      </c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</row>
    <row r="485" spans="1:36" ht="14.25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12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</row>
    <row r="486" spans="1:36" ht="14.25" x14ac:dyDescent="0.2">
      <c r="A486" s="4" t="s">
        <v>121</v>
      </c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12" t="s">
        <v>107</v>
      </c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</row>
    <row r="487" spans="1:36" ht="14.25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12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</row>
    <row r="488" spans="1:36" ht="14.25" x14ac:dyDescent="0.2">
      <c r="A488" s="9" t="s">
        <v>164</v>
      </c>
      <c r="B488" s="9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12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</row>
    <row r="489" spans="1:36" ht="14.25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12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</row>
    <row r="490" spans="1:36" ht="14.25" x14ac:dyDescent="0.2">
      <c r="A490" s="4" t="s">
        <v>0</v>
      </c>
      <c r="B490" s="4"/>
      <c r="C490" s="4"/>
      <c r="D490" s="4"/>
      <c r="E490" s="4"/>
      <c r="F490" s="4"/>
      <c r="G490" s="4"/>
      <c r="H490" s="4"/>
      <c r="I490" s="4" t="s">
        <v>130</v>
      </c>
      <c r="J490" s="4"/>
      <c r="K490" s="4"/>
      <c r="L490" s="4"/>
      <c r="M490" s="12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</row>
    <row r="491" spans="1:36" ht="14.25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12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</row>
    <row r="492" spans="1:36" ht="14.25" x14ac:dyDescent="0.2">
      <c r="A492" s="4" t="s">
        <v>104</v>
      </c>
      <c r="B492" s="4"/>
      <c r="C492" s="4"/>
      <c r="D492" s="4"/>
      <c r="E492" s="4"/>
      <c r="F492" s="4"/>
      <c r="G492" s="4"/>
      <c r="H492" s="4"/>
      <c r="I492" s="4">
        <v>4.2699999999999996</v>
      </c>
      <c r="J492" s="4"/>
      <c r="K492" s="4">
        <v>0</v>
      </c>
      <c r="L492" s="4"/>
      <c r="M492" s="12" t="s">
        <v>26</v>
      </c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</row>
    <row r="493" spans="1:36" ht="14.25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12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</row>
    <row r="494" spans="1:36" ht="14.25" x14ac:dyDescent="0.2">
      <c r="A494" s="4" t="s">
        <v>105</v>
      </c>
      <c r="B494" s="4"/>
      <c r="C494" s="4"/>
      <c r="D494" s="4"/>
      <c r="E494" s="4"/>
      <c r="F494" s="4"/>
      <c r="G494" s="4"/>
      <c r="H494" s="4"/>
      <c r="I494" s="4">
        <v>9945</v>
      </c>
      <c r="J494" s="4"/>
      <c r="K494" s="4"/>
      <c r="L494" s="4"/>
      <c r="M494" s="12" t="s">
        <v>107</v>
      </c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</row>
    <row r="495" spans="1:36" ht="14.25" x14ac:dyDescent="0.2">
      <c r="A495" s="4"/>
      <c r="B495" s="4"/>
      <c r="C495" s="4"/>
      <c r="D495" s="4"/>
      <c r="E495" s="4"/>
      <c r="F495" s="4"/>
      <c r="G495" s="4"/>
      <c r="H495" s="4"/>
      <c r="J495" s="4"/>
      <c r="K495" s="4"/>
      <c r="L495" s="4"/>
      <c r="M495" s="12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</row>
    <row r="496" spans="1:36" ht="14.25" x14ac:dyDescent="0.2">
      <c r="A496" s="4" t="s">
        <v>121</v>
      </c>
      <c r="B496" s="4"/>
      <c r="C496" s="4"/>
      <c r="D496" s="4"/>
      <c r="E496" s="4"/>
      <c r="F496" s="4"/>
      <c r="G496" s="4"/>
      <c r="H496" s="4"/>
      <c r="I496" s="4" t="s">
        <v>131</v>
      </c>
      <c r="J496" s="4"/>
      <c r="K496" s="4"/>
      <c r="L496" s="4"/>
      <c r="M496" s="12" t="s">
        <v>107</v>
      </c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</row>
    <row r="497" spans="1:36" ht="14.25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12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</row>
    <row r="498" spans="1:36" ht="14.25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12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</row>
    <row r="499" spans="1:36" ht="14.25" x14ac:dyDescent="0.2">
      <c r="A499" s="9" t="s">
        <v>165</v>
      </c>
      <c r="B499" s="9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12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</row>
    <row r="500" spans="1:36" ht="14.2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12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</row>
    <row r="501" spans="1:36" ht="14.25" x14ac:dyDescent="0.2">
      <c r="A501" s="4" t="s">
        <v>0</v>
      </c>
      <c r="B501" s="4"/>
      <c r="C501" s="4"/>
      <c r="D501" s="4"/>
      <c r="E501" s="4"/>
      <c r="F501" s="4"/>
      <c r="G501" s="4"/>
      <c r="H501" s="4"/>
      <c r="I501" s="4" t="s">
        <v>130</v>
      </c>
      <c r="J501" s="4"/>
      <c r="K501" s="4"/>
      <c r="L501" s="4"/>
      <c r="M501" s="12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</row>
    <row r="502" spans="1:36" ht="14.25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12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</row>
    <row r="503" spans="1:36" ht="14.25" x14ac:dyDescent="0.2">
      <c r="A503" s="4" t="s">
        <v>104</v>
      </c>
      <c r="B503" s="4"/>
      <c r="C503" s="4"/>
      <c r="D503" s="4"/>
      <c r="E503" s="4"/>
      <c r="F503" s="4"/>
      <c r="G503" s="4"/>
      <c r="H503" s="4"/>
      <c r="I503" s="4">
        <v>3.31</v>
      </c>
      <c r="J503" s="4"/>
      <c r="K503" s="4">
        <v>0</v>
      </c>
      <c r="L503" s="4"/>
      <c r="M503" s="12" t="s">
        <v>26</v>
      </c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</row>
    <row r="504" spans="1:36" ht="14.25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12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</row>
    <row r="505" spans="1:36" ht="14.25" x14ac:dyDescent="0.2">
      <c r="A505" s="4" t="s">
        <v>105</v>
      </c>
      <c r="B505" s="4"/>
      <c r="C505" s="4"/>
      <c r="D505" s="4"/>
      <c r="E505" s="4"/>
      <c r="F505" s="4"/>
      <c r="G505" s="4"/>
      <c r="H505" s="4"/>
      <c r="I505" s="4">
        <v>9945</v>
      </c>
      <c r="J505" s="4"/>
      <c r="K505" s="4"/>
      <c r="L505" s="4"/>
      <c r="M505" s="12" t="s">
        <v>107</v>
      </c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</row>
    <row r="506" spans="1:36" ht="14.25" x14ac:dyDescent="0.2">
      <c r="A506" s="4"/>
      <c r="B506" s="4"/>
      <c r="C506" s="4"/>
      <c r="D506" s="4"/>
      <c r="E506" s="4"/>
      <c r="F506" s="4"/>
      <c r="G506" s="4"/>
      <c r="H506" s="4"/>
      <c r="J506" s="4"/>
      <c r="K506" s="4"/>
      <c r="L506" s="4"/>
      <c r="M506" s="12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</row>
    <row r="507" spans="1:36" ht="14.25" x14ac:dyDescent="0.2">
      <c r="A507" s="4" t="s">
        <v>121</v>
      </c>
      <c r="B507" s="4"/>
      <c r="C507" s="4"/>
      <c r="D507" s="4"/>
      <c r="E507" s="4"/>
      <c r="F507" s="4"/>
      <c r="G507" s="4"/>
      <c r="H507" s="4"/>
      <c r="I507" s="4" t="s">
        <v>131</v>
      </c>
      <c r="J507" s="4"/>
      <c r="K507" s="4"/>
      <c r="L507" s="4"/>
      <c r="M507" s="12" t="s">
        <v>107</v>
      </c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</row>
    <row r="508" spans="1:36" ht="14.25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12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</row>
    <row r="509" spans="1:36" ht="14.25" x14ac:dyDescent="0.2">
      <c r="A509" s="9" t="s">
        <v>166</v>
      </c>
      <c r="B509" s="9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12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</row>
    <row r="510" spans="1:36" ht="14.25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12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</row>
    <row r="511" spans="1:36" ht="14.25" x14ac:dyDescent="0.2">
      <c r="A511" s="4" t="s">
        <v>0</v>
      </c>
      <c r="B511" s="4"/>
      <c r="C511" s="4"/>
      <c r="D511" s="4"/>
      <c r="E511" s="4"/>
      <c r="F511" s="4"/>
      <c r="G511" s="4"/>
      <c r="H511" s="4"/>
      <c r="I511" s="4" t="s">
        <v>134</v>
      </c>
      <c r="J511" s="4"/>
      <c r="K511" s="4"/>
      <c r="L511" s="4"/>
      <c r="M511" s="12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</row>
    <row r="512" spans="1:36" ht="14.25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12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</row>
    <row r="513" spans="1:36" ht="14.25" x14ac:dyDescent="0.2">
      <c r="A513" s="4" t="s">
        <v>104</v>
      </c>
      <c r="B513" s="4"/>
      <c r="C513" s="4"/>
      <c r="D513" s="4"/>
      <c r="E513" s="4"/>
      <c r="F513" s="4"/>
      <c r="G513" s="4"/>
      <c r="H513" s="4"/>
      <c r="I513" s="4">
        <v>7.33</v>
      </c>
      <c r="J513" s="4"/>
      <c r="K513" s="4">
        <v>0</v>
      </c>
      <c r="L513" s="4"/>
      <c r="M513" s="12" t="s">
        <v>26</v>
      </c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</row>
    <row r="514" spans="1:36" ht="14.25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12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</row>
    <row r="515" spans="1:36" ht="14.25" x14ac:dyDescent="0.2">
      <c r="A515" s="4" t="s">
        <v>105</v>
      </c>
      <c r="B515" s="4"/>
      <c r="C515" s="4"/>
      <c r="D515" s="4"/>
      <c r="E515" s="4"/>
      <c r="F515" s="4"/>
      <c r="G515" s="4"/>
      <c r="H515" s="4"/>
      <c r="I515" s="4">
        <v>6375</v>
      </c>
      <c r="J515" s="4"/>
      <c r="K515" s="4"/>
      <c r="L515" s="4"/>
      <c r="M515" s="12" t="s">
        <v>107</v>
      </c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</row>
    <row r="516" spans="1:36" ht="14.25" x14ac:dyDescent="0.2">
      <c r="A516" s="4"/>
      <c r="B516" s="4"/>
      <c r="C516" s="4"/>
      <c r="D516" s="4"/>
      <c r="E516" s="4"/>
      <c r="F516" s="4"/>
      <c r="G516" s="4"/>
      <c r="H516" s="4"/>
      <c r="J516" s="4"/>
      <c r="K516" s="4"/>
      <c r="L516" s="4"/>
      <c r="M516" s="12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</row>
    <row r="517" spans="1:36" ht="14.25" x14ac:dyDescent="0.2">
      <c r="A517" s="4" t="s">
        <v>120</v>
      </c>
      <c r="I517" t="s">
        <v>123</v>
      </c>
      <c r="M517" s="12" t="s">
        <v>115</v>
      </c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</row>
    <row r="518" spans="1:36" ht="14.25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12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</row>
    <row r="519" spans="1:36" ht="14.25" x14ac:dyDescent="0.2">
      <c r="A519" s="4" t="s">
        <v>121</v>
      </c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12" t="s">
        <v>107</v>
      </c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</row>
    <row r="520" spans="1:36" ht="14.25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12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</row>
    <row r="521" spans="1:36" ht="14.25" x14ac:dyDescent="0.2">
      <c r="A521" s="9" t="s">
        <v>167</v>
      </c>
      <c r="B521" s="9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12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</row>
    <row r="522" spans="1:36" ht="14.25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12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</row>
    <row r="523" spans="1:36" ht="14.25" x14ac:dyDescent="0.2">
      <c r="A523" s="4" t="s">
        <v>0</v>
      </c>
      <c r="B523" s="4"/>
      <c r="C523" s="4"/>
      <c r="D523" s="4"/>
      <c r="E523" s="4"/>
      <c r="F523" s="4"/>
      <c r="G523" s="4"/>
      <c r="H523" s="4"/>
      <c r="I523" s="4" t="s">
        <v>117</v>
      </c>
      <c r="J523" s="4"/>
      <c r="K523" s="4"/>
      <c r="L523" s="4"/>
      <c r="M523" s="12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</row>
    <row r="524" spans="1:36" ht="14.25" x14ac:dyDescent="0.2"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12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</row>
    <row r="525" spans="1:36" ht="14.25" x14ac:dyDescent="0.2">
      <c r="A525" s="4" t="s">
        <v>104</v>
      </c>
      <c r="B525" s="4"/>
      <c r="C525" s="4"/>
      <c r="D525" s="4"/>
      <c r="E525" s="4"/>
      <c r="F525" s="4"/>
      <c r="G525" s="4"/>
      <c r="H525" s="4"/>
      <c r="I525" s="4">
        <v>1.21</v>
      </c>
      <c r="J525" s="4"/>
      <c r="K525" s="28">
        <v>5.8</v>
      </c>
      <c r="L525" s="4"/>
      <c r="M525" s="12" t="s">
        <v>26</v>
      </c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</row>
    <row r="526" spans="1:36" ht="14.25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12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</row>
    <row r="527" spans="1:36" ht="14.25" x14ac:dyDescent="0.2">
      <c r="A527" s="4"/>
      <c r="B527" s="4"/>
      <c r="C527" s="4"/>
      <c r="D527" s="4"/>
      <c r="E527" s="4"/>
      <c r="F527" s="4"/>
      <c r="G527" s="4"/>
      <c r="H527" s="4"/>
      <c r="I527" s="14"/>
      <c r="J527" s="4"/>
      <c r="K527" s="4"/>
      <c r="L527" s="4"/>
      <c r="M527" s="12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</row>
    <row r="528" spans="1:36" ht="14.25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12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</row>
    <row r="529" spans="1:36" ht="14.25" x14ac:dyDescent="0.2">
      <c r="A529" s="4" t="s">
        <v>105</v>
      </c>
      <c r="B529" s="4"/>
      <c r="C529" s="4"/>
      <c r="D529" s="4"/>
      <c r="E529" s="4"/>
      <c r="F529" s="4"/>
      <c r="G529" s="4"/>
      <c r="H529" s="4"/>
      <c r="I529" s="4">
        <v>1040</v>
      </c>
      <c r="J529" s="4"/>
      <c r="K529" s="4"/>
      <c r="L529" s="4"/>
      <c r="M529" s="12" t="s">
        <v>107</v>
      </c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</row>
    <row r="530" spans="1:36" ht="14.25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12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</row>
    <row r="531" spans="1:36" ht="14.25" x14ac:dyDescent="0.2">
      <c r="A531" s="4" t="s">
        <v>106</v>
      </c>
      <c r="B531" s="4"/>
      <c r="C531" s="4"/>
      <c r="D531" s="4"/>
      <c r="E531" s="4"/>
      <c r="F531" s="4"/>
      <c r="G531" s="4"/>
      <c r="H531" s="4"/>
      <c r="I531" s="4">
        <v>3</v>
      </c>
      <c r="J531" s="4"/>
      <c r="K531" s="4"/>
      <c r="L531" s="4"/>
      <c r="M531" s="12" t="s">
        <v>108</v>
      </c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</row>
    <row r="532" spans="1:36" ht="14.25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12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</row>
    <row r="533" spans="1:36" ht="14.25" x14ac:dyDescent="0.2">
      <c r="A533" s="9" t="s">
        <v>168</v>
      </c>
      <c r="B533" s="9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12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</row>
    <row r="534" spans="1:36" ht="14.25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12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</row>
    <row r="535" spans="1:36" ht="14.25" x14ac:dyDescent="0.2">
      <c r="A535" s="4" t="s">
        <v>0</v>
      </c>
      <c r="B535" s="4"/>
      <c r="C535" s="4"/>
      <c r="D535" s="4"/>
      <c r="E535" s="4"/>
      <c r="F535" s="4"/>
      <c r="G535" s="4"/>
      <c r="H535" s="4"/>
      <c r="I535" s="4" t="s">
        <v>134</v>
      </c>
      <c r="J535" s="4"/>
      <c r="K535" s="4"/>
      <c r="L535" s="4"/>
      <c r="M535" s="12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</row>
    <row r="536" spans="1:36" ht="14.25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12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</row>
    <row r="537" spans="1:36" ht="14.25" x14ac:dyDescent="0.2">
      <c r="A537" s="4" t="s">
        <v>104</v>
      </c>
      <c r="B537" s="4"/>
      <c r="C537" s="4"/>
      <c r="D537" s="4"/>
      <c r="E537" s="4"/>
      <c r="F537" s="4"/>
      <c r="G537" s="4"/>
      <c r="H537" s="4"/>
      <c r="I537" s="4">
        <v>4.63</v>
      </c>
      <c r="J537" s="4"/>
      <c r="K537" s="4">
        <v>0</v>
      </c>
      <c r="L537" s="4"/>
      <c r="M537" s="12" t="s">
        <v>26</v>
      </c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</row>
    <row r="538" spans="1:36" ht="14.25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12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</row>
    <row r="539" spans="1:36" ht="14.25" x14ac:dyDescent="0.2">
      <c r="A539" s="4" t="s">
        <v>105</v>
      </c>
      <c r="B539" s="4"/>
      <c r="C539" s="4"/>
      <c r="D539" s="4"/>
      <c r="E539" s="4"/>
      <c r="F539" s="4"/>
      <c r="G539" s="4"/>
      <c r="H539" s="4"/>
      <c r="I539" s="4">
        <v>6375</v>
      </c>
      <c r="J539" s="4"/>
      <c r="K539" s="4"/>
      <c r="L539" s="4"/>
      <c r="M539" s="12" t="s">
        <v>107</v>
      </c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</row>
    <row r="540" spans="1:36" ht="14.25" x14ac:dyDescent="0.2">
      <c r="A540" s="4"/>
      <c r="B540" s="4"/>
      <c r="C540" s="4"/>
      <c r="D540" s="4"/>
      <c r="E540" s="4"/>
      <c r="F540" s="4"/>
      <c r="G540" s="4"/>
      <c r="H540" s="4"/>
      <c r="J540" s="4"/>
      <c r="K540" s="4"/>
      <c r="L540" s="4"/>
      <c r="M540" s="12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</row>
    <row r="541" spans="1:36" ht="14.25" x14ac:dyDescent="0.2">
      <c r="A541" s="4" t="s">
        <v>120</v>
      </c>
      <c r="I541" t="s">
        <v>123</v>
      </c>
      <c r="M541" s="12" t="s">
        <v>115</v>
      </c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</row>
    <row r="542" spans="1:36" ht="14.25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12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</row>
    <row r="543" spans="1:36" ht="14.25" x14ac:dyDescent="0.2">
      <c r="A543" s="4" t="s">
        <v>121</v>
      </c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12" t="s">
        <v>107</v>
      </c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</row>
    <row r="544" spans="1:36" ht="14.25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12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</row>
    <row r="545" spans="1:36" ht="14.25" x14ac:dyDescent="0.2">
      <c r="A545" s="9" t="s">
        <v>169</v>
      </c>
      <c r="B545" s="9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12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</row>
    <row r="546" spans="1:36" ht="14.25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12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</row>
    <row r="547" spans="1:36" ht="14.25" x14ac:dyDescent="0.2">
      <c r="A547" s="4" t="s">
        <v>0</v>
      </c>
      <c r="B547" s="4"/>
      <c r="C547" s="4"/>
      <c r="D547" s="4"/>
      <c r="E547" s="4"/>
      <c r="F547" s="4"/>
      <c r="G547" s="4"/>
      <c r="H547" s="4"/>
      <c r="I547" s="4" t="s">
        <v>117</v>
      </c>
      <c r="J547" s="4"/>
      <c r="K547" s="4"/>
      <c r="L547" s="4"/>
      <c r="M547" s="12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</row>
    <row r="548" spans="1:36" ht="14.25" x14ac:dyDescent="0.2"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12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</row>
    <row r="549" spans="1:36" ht="14.25" x14ac:dyDescent="0.2">
      <c r="A549" s="4" t="s">
        <v>104</v>
      </c>
      <c r="B549" s="4"/>
      <c r="C549" s="4"/>
      <c r="D549" s="4"/>
      <c r="E549" s="4"/>
      <c r="F549" s="4"/>
      <c r="G549" s="4"/>
      <c r="H549" s="4"/>
      <c r="I549" s="4">
        <v>1.52</v>
      </c>
      <c r="J549" s="4"/>
      <c r="K549" s="4">
        <v>0</v>
      </c>
      <c r="L549" s="4"/>
      <c r="M549" s="12" t="s">
        <v>26</v>
      </c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</row>
    <row r="550" spans="1:36" ht="14.25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12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</row>
    <row r="551" spans="1:36" ht="14.25" x14ac:dyDescent="0.2">
      <c r="A551" s="4"/>
      <c r="B551" s="4"/>
      <c r="C551" s="4"/>
      <c r="D551" s="4"/>
      <c r="E551" s="4"/>
      <c r="F551" s="4"/>
      <c r="G551" s="4"/>
      <c r="H551" s="4"/>
      <c r="I551" s="14"/>
      <c r="J551" s="4"/>
      <c r="K551" s="4"/>
      <c r="L551" s="4"/>
      <c r="M551" s="12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</row>
    <row r="552" spans="1:36" ht="14.25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12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</row>
    <row r="553" spans="1:36" ht="14.25" x14ac:dyDescent="0.2">
      <c r="A553" s="4" t="s">
        <v>105</v>
      </c>
      <c r="B553" s="4"/>
      <c r="C553" s="4"/>
      <c r="D553" s="4"/>
      <c r="E553" s="4"/>
      <c r="F553" s="4"/>
      <c r="G553" s="4"/>
      <c r="H553" s="4"/>
      <c r="I553" s="4">
        <v>1040</v>
      </c>
      <c r="J553" s="4"/>
      <c r="K553" s="4"/>
      <c r="L553" s="4"/>
      <c r="M553" s="12" t="s">
        <v>107</v>
      </c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</row>
    <row r="554" spans="1:36" ht="14.25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12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</row>
    <row r="555" spans="1:36" ht="14.25" x14ac:dyDescent="0.2">
      <c r="A555" s="4" t="s">
        <v>106</v>
      </c>
      <c r="B555" s="4"/>
      <c r="C555" s="4"/>
      <c r="D555" s="4"/>
      <c r="E555" s="4"/>
      <c r="F555" s="4"/>
      <c r="G555" s="4"/>
      <c r="H555" s="4"/>
      <c r="I555" s="4">
        <v>3</v>
      </c>
      <c r="J555" s="4"/>
      <c r="K555" s="4"/>
      <c r="L555" s="4"/>
      <c r="M555" s="12" t="s">
        <v>108</v>
      </c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</row>
    <row r="556" spans="1:36" ht="14.25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12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</row>
    <row r="557" spans="1:36" ht="14.25" x14ac:dyDescent="0.2">
      <c r="A557" s="9" t="s">
        <v>170</v>
      </c>
      <c r="B557" s="9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12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</row>
    <row r="558" spans="1:36" ht="14.25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12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</row>
    <row r="559" spans="1:36" ht="14.25" x14ac:dyDescent="0.2">
      <c r="A559" s="4" t="s">
        <v>0</v>
      </c>
      <c r="B559" s="4"/>
      <c r="C559" s="4"/>
      <c r="D559" s="4"/>
      <c r="E559" s="4"/>
      <c r="F559" s="4"/>
      <c r="G559" s="4"/>
      <c r="H559" s="4"/>
      <c r="I559" s="4" t="s">
        <v>117</v>
      </c>
      <c r="J559" s="4"/>
      <c r="K559" s="4"/>
      <c r="L559" s="4"/>
      <c r="M559" s="12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</row>
    <row r="560" spans="1:36" ht="14.25" x14ac:dyDescent="0.2"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12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</row>
    <row r="561" spans="1:36" ht="14.25" x14ac:dyDescent="0.2">
      <c r="A561" s="4" t="s">
        <v>104</v>
      </c>
      <c r="B561" s="4"/>
      <c r="C561" s="4"/>
      <c r="D561" s="4"/>
      <c r="E561" s="4"/>
      <c r="F561" s="4"/>
      <c r="G561" s="4"/>
      <c r="H561" s="4"/>
      <c r="I561" s="4">
        <v>0.32</v>
      </c>
      <c r="J561" s="4"/>
      <c r="K561" s="4">
        <v>0</v>
      </c>
      <c r="L561" s="4"/>
      <c r="M561" s="12" t="s">
        <v>26</v>
      </c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</row>
    <row r="562" spans="1:36" ht="14.25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12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</row>
    <row r="563" spans="1:36" ht="14.25" x14ac:dyDescent="0.2">
      <c r="A563" s="4"/>
      <c r="B563" s="4"/>
      <c r="C563" s="4"/>
      <c r="D563" s="4"/>
      <c r="E563" s="4"/>
      <c r="F563" s="4"/>
      <c r="G563" s="4"/>
      <c r="H563" s="4"/>
      <c r="I563" s="14"/>
      <c r="J563" s="4"/>
      <c r="K563" s="4"/>
      <c r="L563" s="4"/>
      <c r="M563" s="12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</row>
    <row r="564" spans="1:36" ht="14.25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12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</row>
    <row r="565" spans="1:36" ht="14.25" x14ac:dyDescent="0.2">
      <c r="A565" s="4" t="s">
        <v>105</v>
      </c>
      <c r="B565" s="4"/>
      <c r="C565" s="4"/>
      <c r="D565" s="4"/>
      <c r="E565" s="4"/>
      <c r="F565" s="4"/>
      <c r="G565" s="4"/>
      <c r="H565" s="4"/>
      <c r="I565" s="4">
        <v>1040</v>
      </c>
      <c r="J565" s="4"/>
      <c r="K565" s="4"/>
      <c r="L565" s="4"/>
      <c r="M565" s="12" t="s">
        <v>107</v>
      </c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</row>
    <row r="566" spans="1:36" ht="14.25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12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</row>
    <row r="567" spans="1:36" ht="14.25" x14ac:dyDescent="0.2">
      <c r="A567" s="4" t="s">
        <v>106</v>
      </c>
      <c r="B567" s="4"/>
      <c r="C567" s="4"/>
      <c r="D567" s="4"/>
      <c r="E567" s="4"/>
      <c r="F567" s="4"/>
      <c r="G567" s="4"/>
      <c r="H567" s="4"/>
      <c r="I567" s="4">
        <v>3</v>
      </c>
      <c r="J567" s="4"/>
      <c r="K567" s="4"/>
      <c r="L567" s="4"/>
      <c r="M567" s="12" t="s">
        <v>108</v>
      </c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</row>
    <row r="568" spans="1:36" ht="14.25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</row>
    <row r="569" spans="1:36" ht="14.25" x14ac:dyDescent="0.2">
      <c r="A569" s="4"/>
      <c r="B569" s="4"/>
      <c r="C569" s="4"/>
      <c r="D569" s="4"/>
      <c r="E569" s="4"/>
      <c r="F569" s="4"/>
      <c r="G569" s="4"/>
      <c r="H569" s="4"/>
      <c r="I569" s="16" t="s">
        <v>13</v>
      </c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</row>
    <row r="570" spans="1:36" ht="15" x14ac:dyDescent="0.25">
      <c r="A570" s="5" t="s">
        <v>104</v>
      </c>
      <c r="B570" s="4"/>
      <c r="C570" s="4"/>
      <c r="D570" s="4"/>
      <c r="E570" s="4"/>
      <c r="F570" s="4" t="s">
        <v>26</v>
      </c>
      <c r="G570" s="4" t="s">
        <v>178</v>
      </c>
      <c r="H570" s="4"/>
      <c r="I570" s="4" t="s">
        <v>26</v>
      </c>
      <c r="J570" s="4" t="s">
        <v>178</v>
      </c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</row>
    <row r="571" spans="1:36" ht="14.25" x14ac:dyDescent="0.2">
      <c r="A571" s="4" t="s">
        <v>173</v>
      </c>
      <c r="B571" s="4"/>
      <c r="C571" s="4"/>
      <c r="D571" s="4"/>
      <c r="E571" s="4"/>
      <c r="F571" s="17">
        <f>0.32+1.52+1.21+0.73+2.03</f>
        <v>5.81</v>
      </c>
      <c r="G571" s="17">
        <f>((F571/229.19)*100)</f>
        <v>2.535014616693573</v>
      </c>
      <c r="H571" s="4"/>
      <c r="I571" s="17">
        <f>0.32+1.52+1.21+0.73+2.03</f>
        <v>5.81</v>
      </c>
      <c r="J571" s="17">
        <f>(I571/248.19)*100</f>
        <v>2.3409484669003584</v>
      </c>
      <c r="K571" s="4"/>
      <c r="L571" s="4"/>
      <c r="M571" s="4"/>
      <c r="N571" s="4"/>
      <c r="O571" s="4"/>
      <c r="P571" s="42" t="s">
        <v>278</v>
      </c>
      <c r="Q571" s="42" t="s">
        <v>279</v>
      </c>
      <c r="R571" t="s">
        <v>26</v>
      </c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</row>
    <row r="572" spans="1:36" ht="14.25" x14ac:dyDescent="0.2">
      <c r="A572" s="4" t="s">
        <v>174</v>
      </c>
      <c r="B572" s="4"/>
      <c r="C572" s="4"/>
      <c r="D572" s="4"/>
      <c r="E572" s="4"/>
      <c r="F572" s="17">
        <v>0.96</v>
      </c>
      <c r="G572" s="17">
        <f t="shared" ref="G572:G579" si="0">((F572/229.19)*100)</f>
        <v>0.4188664426894716</v>
      </c>
      <c r="H572" s="4"/>
      <c r="I572" s="17">
        <v>0.96</v>
      </c>
      <c r="J572" s="17">
        <f t="shared" ref="J572:J579" si="1">(I572/248.19)*100</f>
        <v>0.38680043515048956</v>
      </c>
      <c r="K572" s="4"/>
      <c r="L572" s="4"/>
      <c r="M572" s="4"/>
      <c r="N572" s="4"/>
      <c r="O572" s="4"/>
      <c r="P572" s="4" t="s">
        <v>173</v>
      </c>
      <c r="Q572" s="17">
        <v>3.13479623824451</v>
      </c>
      <c r="R572" s="21">
        <v>10</v>
      </c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</row>
    <row r="573" spans="1:36" ht="14.25" x14ac:dyDescent="0.2">
      <c r="A573" s="4" t="s">
        <v>118</v>
      </c>
      <c r="B573" s="4"/>
      <c r="C573" s="4"/>
      <c r="D573" s="4"/>
      <c r="E573" s="4"/>
      <c r="F573" s="17">
        <f>0.67+0.18</f>
        <v>0.85000000000000009</v>
      </c>
      <c r="G573" s="17">
        <f t="shared" si="0"/>
        <v>0.37087132946463636</v>
      </c>
      <c r="H573" s="4"/>
      <c r="I573" s="17">
        <f>0.67+0.18</f>
        <v>0.85000000000000009</v>
      </c>
      <c r="J573" s="17">
        <f t="shared" si="1"/>
        <v>0.34247955195616264</v>
      </c>
      <c r="K573" s="4"/>
      <c r="L573" s="4"/>
      <c r="M573" s="4"/>
      <c r="N573" s="4"/>
      <c r="O573" s="4"/>
      <c r="P573" s="4" t="s">
        <v>174</v>
      </c>
      <c r="Q573" s="17">
        <v>0.62695924764890276</v>
      </c>
      <c r="R573" s="21">
        <v>2</v>
      </c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</row>
    <row r="574" spans="1:36" ht="14.25" x14ac:dyDescent="0.2">
      <c r="A574" s="4" t="s">
        <v>177</v>
      </c>
      <c r="B574" s="4"/>
      <c r="C574" s="4"/>
      <c r="D574" s="4"/>
      <c r="E574" s="4"/>
      <c r="F574" s="17">
        <v>1.0900000000000001</v>
      </c>
      <c r="G574" s="17">
        <f t="shared" si="0"/>
        <v>0.47558794013700423</v>
      </c>
      <c r="H574" s="4"/>
      <c r="I574" s="17">
        <v>1.0900000000000001</v>
      </c>
      <c r="J574" s="17">
        <f t="shared" si="1"/>
        <v>0.43917966074378506</v>
      </c>
      <c r="K574" s="4"/>
      <c r="L574" s="4"/>
      <c r="M574" s="4"/>
      <c r="N574" s="4"/>
      <c r="O574" s="4"/>
      <c r="P574" s="4" t="s">
        <v>118</v>
      </c>
      <c r="Q574" s="17">
        <v>4.7021943573667713</v>
      </c>
      <c r="R574" s="21">
        <v>15</v>
      </c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</row>
    <row r="575" spans="1:36" ht="14.25" x14ac:dyDescent="0.2">
      <c r="A575" s="4" t="s">
        <v>171</v>
      </c>
      <c r="B575" s="4"/>
      <c r="C575" s="4"/>
      <c r="D575" s="4"/>
      <c r="E575" s="4"/>
      <c r="F575" s="17">
        <f>3.31+4.27+1.66+5.26+11.61+11.85+9.23+8.85+8.98+10.26+4.05+4.09</f>
        <v>83.42</v>
      </c>
      <c r="G575" s="17">
        <f t="shared" si="0"/>
        <v>36.397748592870542</v>
      </c>
      <c r="H575" s="4"/>
      <c r="I575" s="18">
        <f>3.31+4.27+1.66+5.26+11.61+11.85+9.23+8.85+8.98+10.26+4.05+4.09+8</f>
        <v>91.42</v>
      </c>
      <c r="J575" s="18">
        <f t="shared" si="1"/>
        <v>36.834683105685158</v>
      </c>
      <c r="K575" s="4"/>
      <c r="L575" s="4" t="s">
        <v>182</v>
      </c>
      <c r="M575" s="4"/>
      <c r="N575" s="4"/>
      <c r="O575" s="4"/>
      <c r="P575" s="4" t="s">
        <v>177</v>
      </c>
      <c r="Q575" s="17">
        <v>5.3291536050156703</v>
      </c>
      <c r="R575" s="21">
        <v>17</v>
      </c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</row>
    <row r="576" spans="1:36" ht="14.25" x14ac:dyDescent="0.2">
      <c r="A576" s="4" t="s">
        <v>172</v>
      </c>
      <c r="B576" s="4"/>
      <c r="C576" s="4"/>
      <c r="D576" s="4"/>
      <c r="E576" s="4"/>
      <c r="F576" s="17">
        <f>4.63+7.33+33.85+2.03+0.36+2.04+9.3+0.89+5.46</f>
        <v>65.89</v>
      </c>
      <c r="G576" s="17">
        <f t="shared" si="0"/>
        <v>28.749072821676343</v>
      </c>
      <c r="H576" s="4"/>
      <c r="I576" s="17">
        <f>4.63+7.33+33.85+2.03+0.36+2.04+9.3+0.89+5.46</f>
        <v>65.89</v>
      </c>
      <c r="J576" s="17">
        <f t="shared" si="1"/>
        <v>26.548209033401832</v>
      </c>
      <c r="K576" s="4"/>
      <c r="L576" s="4"/>
      <c r="M576" s="4"/>
      <c r="N576" s="4"/>
      <c r="O576" s="4"/>
      <c r="P576" s="4" t="s">
        <v>171</v>
      </c>
      <c r="Q576" s="17">
        <v>0</v>
      </c>
      <c r="R576" s="21">
        <v>0</v>
      </c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</row>
    <row r="577" spans="1:36" ht="14.25" x14ac:dyDescent="0.2">
      <c r="A577" s="4" t="s">
        <v>158</v>
      </c>
      <c r="B577" s="4"/>
      <c r="C577" s="4"/>
      <c r="D577" s="4"/>
      <c r="E577" s="4"/>
      <c r="F577" s="17">
        <f>2.23+6.76+5.83+5.51</f>
        <v>20.329999999999998</v>
      </c>
      <c r="G577" s="17">
        <f t="shared" si="0"/>
        <v>8.8703695623718311</v>
      </c>
      <c r="H577" s="4"/>
      <c r="I577" s="17">
        <f>2.23+6.76+5.83+5.51</f>
        <v>20.329999999999998</v>
      </c>
      <c r="J577" s="17">
        <f t="shared" si="1"/>
        <v>8.1913050485515129</v>
      </c>
      <c r="K577" s="4"/>
      <c r="L577" s="4"/>
      <c r="M577" s="4"/>
      <c r="N577" s="4"/>
      <c r="O577" s="4"/>
      <c r="P577" s="4" t="s">
        <v>172</v>
      </c>
      <c r="Q577" s="17">
        <v>20.376175548589341</v>
      </c>
      <c r="R577" s="21">
        <v>65</v>
      </c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</row>
    <row r="578" spans="1:36" ht="14.25" x14ac:dyDescent="0.2">
      <c r="A578" s="4" t="s">
        <v>128</v>
      </c>
      <c r="B578" s="4"/>
      <c r="C578" s="4"/>
      <c r="D578" s="4"/>
      <c r="E578" s="4"/>
      <c r="F578" s="17">
        <f>3.52+2.96+2.67+15.03+0.15</f>
        <v>24.33</v>
      </c>
      <c r="G578" s="17">
        <f t="shared" si="0"/>
        <v>10.615646406911296</v>
      </c>
      <c r="H578" s="4"/>
      <c r="I578" s="18">
        <f>3.52+2.96+2.67+15.03+0.15+5</f>
        <v>29.33</v>
      </c>
      <c r="J578" s="18">
        <f t="shared" si="1"/>
        <v>11.817559128087352</v>
      </c>
      <c r="K578" s="4"/>
      <c r="L578" s="4" t="s">
        <v>183</v>
      </c>
      <c r="M578" s="4"/>
      <c r="N578" s="4"/>
      <c r="O578" s="4"/>
      <c r="P578" s="4" t="s">
        <v>158</v>
      </c>
      <c r="Q578" s="17">
        <v>7.8369905956112857</v>
      </c>
      <c r="R578" s="21">
        <v>25</v>
      </c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</row>
    <row r="579" spans="1:36" ht="14.25" x14ac:dyDescent="0.2">
      <c r="A579" s="4" t="s">
        <v>122</v>
      </c>
      <c r="B579" s="4"/>
      <c r="C579" s="4"/>
      <c r="D579" s="4"/>
      <c r="E579" s="4"/>
      <c r="F579" s="17">
        <f>1.17+9.92+5.2+1.89+8.33</f>
        <v>26.509999999999998</v>
      </c>
      <c r="G579" s="17">
        <f t="shared" si="0"/>
        <v>11.566822287185303</v>
      </c>
      <c r="H579" s="4"/>
      <c r="I579" s="17">
        <f>1.17+9.92+5.2+1.89+8.33</f>
        <v>26.509999999999998</v>
      </c>
      <c r="J579" s="17">
        <f t="shared" si="1"/>
        <v>10.681332849832788</v>
      </c>
      <c r="K579" s="4"/>
      <c r="L579" s="4"/>
      <c r="M579" s="4"/>
      <c r="N579" s="4"/>
      <c r="O579" s="4"/>
      <c r="P579" s="4" t="s">
        <v>128</v>
      </c>
      <c r="Q579" s="17">
        <v>24.294670846394983</v>
      </c>
      <c r="R579" s="21">
        <v>77.5</v>
      </c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</row>
    <row r="580" spans="1:36" ht="14.25" x14ac:dyDescent="0.2">
      <c r="A580" s="9" t="s">
        <v>175</v>
      </c>
      <c r="B580" s="9"/>
      <c r="C580" s="9"/>
      <c r="D580" s="9"/>
      <c r="E580" s="9"/>
      <c r="F580" s="19">
        <v>26.51</v>
      </c>
      <c r="G580" s="4"/>
      <c r="H580" s="4"/>
      <c r="I580" s="17"/>
      <c r="J580" s="17"/>
      <c r="K580" s="4"/>
      <c r="L580" s="4"/>
      <c r="M580" s="4"/>
      <c r="N580" s="4"/>
      <c r="O580" s="4"/>
      <c r="P580" s="4" t="s">
        <v>122</v>
      </c>
      <c r="Q580" s="17">
        <v>9.4043887147335425</v>
      </c>
      <c r="R580" s="21">
        <v>30</v>
      </c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</row>
    <row r="581" spans="1:36" ht="14.25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 t="s">
        <v>280</v>
      </c>
      <c r="Q581" s="17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</row>
    <row r="582" spans="1:36" ht="14.25" x14ac:dyDescent="0.2">
      <c r="A582" s="4" t="s">
        <v>176</v>
      </c>
      <c r="B582" s="4"/>
      <c r="C582" s="4"/>
      <c r="D582" s="4"/>
      <c r="E582" s="4"/>
      <c r="F582" s="17">
        <f>SUM(F571:F579)</f>
        <v>229.18999999999994</v>
      </c>
      <c r="G582" s="4"/>
      <c r="H582" s="4"/>
      <c r="I582" s="18">
        <f>SUM(I571:I579)</f>
        <v>242.18999999999994</v>
      </c>
      <c r="J582" s="4"/>
      <c r="K582" s="4"/>
      <c r="L582" s="4"/>
      <c r="M582" s="4"/>
      <c r="N582" s="4"/>
      <c r="O582" s="4"/>
      <c r="P582" s="4" t="s">
        <v>214</v>
      </c>
      <c r="Q582" s="17">
        <f>(R582/R584)*100</f>
        <v>24.294670846394983</v>
      </c>
      <c r="R582" s="4">
        <v>77.5</v>
      </c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</row>
    <row r="583" spans="1:36" ht="14.25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R583" s="27">
        <f>SUM(R572:R580)+R582</f>
        <v>319</v>
      </c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</row>
    <row r="584" spans="1:36" ht="14.25" x14ac:dyDescent="0.2">
      <c r="A584" s="4" t="s">
        <v>302</v>
      </c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R584" s="4">
        <v>319</v>
      </c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</row>
    <row r="585" spans="1:36" ht="14.25" x14ac:dyDescent="0.2">
      <c r="A585" t="s">
        <v>252</v>
      </c>
      <c r="B585" t="s">
        <v>253</v>
      </c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17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</row>
    <row r="586" spans="1:36" ht="14.25" x14ac:dyDescent="0.2">
      <c r="A586" s="4" t="s">
        <v>301</v>
      </c>
      <c r="B586" s="17">
        <v>2.2999999999999998</v>
      </c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17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</row>
    <row r="587" spans="1:36" ht="14.25" x14ac:dyDescent="0.2">
      <c r="A587" s="4" t="s">
        <v>254</v>
      </c>
      <c r="B587" s="17">
        <v>1.1000000000000001</v>
      </c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17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</row>
    <row r="588" spans="1:36" ht="14.25" x14ac:dyDescent="0.2">
      <c r="A588" s="4" t="s">
        <v>255</v>
      </c>
      <c r="B588" s="17">
        <v>36.799999999999997</v>
      </c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17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</row>
    <row r="589" spans="1:36" ht="14.25" x14ac:dyDescent="0.2">
      <c r="A589" s="4" t="s">
        <v>256</v>
      </c>
      <c r="B589" s="18">
        <v>26.5</v>
      </c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17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</row>
    <row r="590" spans="1:36" ht="14.25" x14ac:dyDescent="0.2">
      <c r="A590" s="4" t="s">
        <v>257</v>
      </c>
      <c r="B590" s="17">
        <v>8.1999999999999993</v>
      </c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17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</row>
    <row r="591" spans="1:36" ht="14.25" x14ac:dyDescent="0.2">
      <c r="A591" s="4" t="s">
        <v>258</v>
      </c>
      <c r="B591" s="17">
        <v>11.8</v>
      </c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17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</row>
    <row r="592" spans="1:36" ht="14.25" x14ac:dyDescent="0.2">
      <c r="A592" s="4" t="s">
        <v>259</v>
      </c>
      <c r="B592" s="18">
        <v>0.7</v>
      </c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17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</row>
    <row r="593" spans="1:36" ht="14.25" x14ac:dyDescent="0.2"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</row>
    <row r="594" spans="1:36" ht="14.25" x14ac:dyDescent="0.2">
      <c r="A594" s="4" t="s">
        <v>303</v>
      </c>
      <c r="B594" s="17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</row>
    <row r="595" spans="1:36" ht="14.25" x14ac:dyDescent="0.2">
      <c r="A595" s="4" t="s">
        <v>301</v>
      </c>
      <c r="B595" s="4">
        <v>28.1</v>
      </c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</row>
    <row r="596" spans="1:36" ht="14.25" x14ac:dyDescent="0.2">
      <c r="A596" s="4" t="s">
        <v>254</v>
      </c>
      <c r="B596" s="4">
        <v>10</v>
      </c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</row>
    <row r="597" spans="1:36" ht="14.25" x14ac:dyDescent="0.2">
      <c r="A597" s="4" t="s">
        <v>256</v>
      </c>
      <c r="B597" s="4">
        <v>20.399999999999999</v>
      </c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</row>
    <row r="598" spans="1:36" ht="14.25" x14ac:dyDescent="0.2">
      <c r="A598" s="4" t="s">
        <v>257</v>
      </c>
      <c r="B598" s="4">
        <v>7.8</v>
      </c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</row>
    <row r="599" spans="1:36" ht="14.25" x14ac:dyDescent="0.2">
      <c r="A599" s="4" t="s">
        <v>245</v>
      </c>
      <c r="B599" s="4">
        <v>24.3</v>
      </c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</row>
    <row r="600" spans="1:36" ht="14.25" x14ac:dyDescent="0.2">
      <c r="A600" s="4" t="s">
        <v>259</v>
      </c>
      <c r="B600" s="4">
        <v>9.4</v>
      </c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</row>
    <row r="601" spans="1:36" ht="14.25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</row>
    <row r="602" spans="1:36" ht="14.25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</row>
    <row r="603" spans="1:36" ht="14.25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</row>
    <row r="604" spans="1:36" ht="14.25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</row>
    <row r="605" spans="1:36" ht="14.25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</row>
    <row r="606" spans="1:36" ht="14.25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</row>
    <row r="607" spans="1:36" ht="14.25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</row>
    <row r="608" spans="1:36" ht="14.25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</row>
    <row r="609" spans="1:36" ht="14.25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</row>
    <row r="610" spans="1:36" ht="14.25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</row>
    <row r="611" spans="1:36" ht="14.25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</row>
    <row r="612" spans="1:36" ht="14.25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</row>
    <row r="613" spans="1:36" ht="14.25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</row>
    <row r="614" spans="1:36" ht="14.25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</row>
    <row r="615" spans="1:36" ht="14.25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</row>
    <row r="616" spans="1:36" ht="14.25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</row>
    <row r="617" spans="1:36" ht="14.25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</row>
    <row r="618" spans="1:36" ht="14.25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</row>
    <row r="619" spans="1:36" ht="14.25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</row>
    <row r="620" spans="1:36" ht="14.25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</row>
    <row r="621" spans="1:36" ht="14.25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</row>
    <row r="622" spans="1:36" ht="14.25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</row>
    <row r="623" spans="1:36" ht="14.25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</row>
    <row r="624" spans="1:36" ht="14.25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</row>
    <row r="625" spans="1:36" ht="14.25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</row>
    <row r="626" spans="1:36" ht="14.25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</row>
    <row r="627" spans="1:36" ht="14.25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</row>
    <row r="628" spans="1:36" ht="14.25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</row>
    <row r="629" spans="1:36" ht="14.25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</row>
    <row r="630" spans="1:36" ht="14.25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</row>
    <row r="631" spans="1:36" ht="14.25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</row>
    <row r="632" spans="1:36" ht="14.25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</row>
    <row r="633" spans="1:36" ht="14.25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</row>
    <row r="634" spans="1:36" ht="14.25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</row>
    <row r="635" spans="1:36" ht="14.25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</row>
    <row r="636" spans="1:36" ht="14.25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</row>
    <row r="637" spans="1:36" ht="14.25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</row>
    <row r="638" spans="1:36" ht="14.25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</row>
    <row r="639" spans="1:36" ht="14.25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</row>
    <row r="640" spans="1:36" ht="14.25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</row>
    <row r="641" spans="1:36" ht="14.25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</row>
    <row r="642" spans="1:36" ht="14.25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</row>
    <row r="643" spans="1:36" ht="14.25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</row>
    <row r="644" spans="1:36" ht="14.25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</row>
    <row r="645" spans="1:36" ht="14.25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</row>
    <row r="646" spans="1:36" ht="14.25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</row>
    <row r="647" spans="1:36" ht="14.25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</row>
    <row r="648" spans="1:36" ht="14.25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</row>
    <row r="649" spans="1:36" ht="14.25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</row>
    <row r="650" spans="1:36" ht="14.25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</row>
    <row r="651" spans="1:36" ht="14.25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</row>
    <row r="652" spans="1:36" ht="14.25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</row>
    <row r="653" spans="1:36" ht="14.25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</row>
    <row r="654" spans="1:36" ht="14.25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</row>
    <row r="655" spans="1:36" ht="14.25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</row>
    <row r="656" spans="1:36" ht="14.25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</row>
    <row r="657" spans="1:36" ht="14.25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</row>
    <row r="658" spans="1:36" ht="14.25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</row>
    <row r="659" spans="1:36" ht="14.25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</row>
    <row r="660" spans="1:36" ht="14.25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</row>
    <row r="661" spans="1:36" ht="14.25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</row>
    <row r="662" spans="1:36" ht="14.25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</row>
    <row r="663" spans="1:36" ht="14.25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</row>
    <row r="664" spans="1:36" ht="14.25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</row>
    <row r="665" spans="1:36" ht="14.25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</row>
    <row r="666" spans="1:36" ht="14.25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</row>
    <row r="667" spans="1:36" ht="14.25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</row>
    <row r="668" spans="1:36" ht="14.25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</row>
    <row r="669" spans="1:36" ht="14.25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</row>
    <row r="670" spans="1:36" ht="14.25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</row>
    <row r="671" spans="1:36" ht="14.25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</row>
    <row r="672" spans="1:36" ht="14.25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</row>
    <row r="673" spans="1:36" ht="14.25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</row>
    <row r="674" spans="1:36" ht="14.25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</row>
    <row r="675" spans="1:36" ht="14.25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</row>
    <row r="676" spans="1:36" ht="14.25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</row>
    <row r="677" spans="1:36" ht="14.25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</row>
    <row r="678" spans="1:36" ht="14.25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</row>
    <row r="679" spans="1:36" ht="14.25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</row>
    <row r="680" spans="1:36" ht="14.25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</row>
    <row r="681" spans="1:36" ht="14.25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</row>
    <row r="682" spans="1:36" ht="14.25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</row>
    <row r="683" spans="1:36" ht="14.25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</row>
    <row r="684" spans="1:36" ht="14.25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</row>
    <row r="685" spans="1:36" ht="14.25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</row>
    <row r="686" spans="1:36" ht="14.25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</row>
    <row r="687" spans="1:36" ht="14.25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</row>
    <row r="688" spans="1:36" ht="14.25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</row>
    <row r="689" spans="1:36" ht="14.25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</row>
    <row r="690" spans="1:36" ht="14.25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</row>
    <row r="691" spans="1:36" ht="14.25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</row>
    <row r="692" spans="1:36" ht="14.25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</row>
    <row r="693" spans="1:36" ht="14.25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</row>
    <row r="694" spans="1:36" ht="14.25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</row>
    <row r="695" spans="1:36" ht="14.25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</row>
    <row r="696" spans="1:36" ht="14.25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</row>
    <row r="697" spans="1:36" ht="14.25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</row>
    <row r="698" spans="1:36" ht="14.25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</row>
    <row r="699" spans="1:36" ht="14.25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</row>
    <row r="700" spans="1:36" ht="14.25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</row>
    <row r="701" spans="1:36" ht="14.25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</row>
    <row r="702" spans="1:36" ht="14.25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</row>
    <row r="703" spans="1:36" ht="14.25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</row>
    <row r="704" spans="1:36" ht="14.25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</row>
    <row r="705" spans="1:36" ht="14.25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</row>
    <row r="706" spans="1:36" ht="14.25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</row>
    <row r="707" spans="1:36" ht="14.25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</row>
    <row r="708" spans="1:36" ht="14.25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</row>
    <row r="709" spans="1:36" ht="14.25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</row>
    <row r="710" spans="1:36" ht="14.25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</row>
    <row r="711" spans="1:36" ht="14.25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</row>
    <row r="712" spans="1:36" ht="14.25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</row>
    <row r="713" spans="1:36" ht="14.25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</row>
    <row r="714" spans="1:36" ht="14.25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</row>
    <row r="715" spans="1:36" ht="14.25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</row>
    <row r="716" spans="1:36" ht="14.25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</row>
    <row r="717" spans="1:36" ht="14.25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</row>
    <row r="718" spans="1:36" ht="14.25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</row>
    <row r="719" spans="1:36" ht="14.25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</row>
    <row r="720" spans="1:36" ht="14.25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</row>
    <row r="721" spans="1:36" ht="14.2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</row>
    <row r="722" spans="1:36" ht="14.2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</row>
    <row r="723" spans="1:36" ht="14.25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</row>
    <row r="724" spans="1:36" ht="14.25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</row>
    <row r="725" spans="1:36" ht="14.25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</row>
    <row r="726" spans="1:36" ht="14.25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</row>
    <row r="727" spans="1:36" ht="14.2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</row>
    <row r="728" spans="1:36" ht="14.2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</row>
    <row r="729" spans="1:36" ht="14.25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</row>
    <row r="730" spans="1:36" ht="14.25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</row>
    <row r="731" spans="1:36" ht="14.25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</row>
    <row r="732" spans="1:36" ht="14.2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</row>
    <row r="733" spans="1:36" ht="14.2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</row>
    <row r="734" spans="1:36" ht="14.25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</row>
    <row r="735" spans="1:36" ht="14.25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</row>
    <row r="736" spans="1:36" ht="14.25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</row>
    <row r="737" spans="1:36" ht="14.25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</row>
    <row r="738" spans="1:36" ht="14.25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</row>
    <row r="739" spans="1:36" ht="14.25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</row>
    <row r="740" spans="1:36" ht="14.25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</row>
    <row r="741" spans="1:36" ht="14.25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</row>
    <row r="742" spans="1:36" ht="14.25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</row>
    <row r="743" spans="1:36" ht="14.25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</row>
    <row r="744" spans="1:36" ht="14.25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</row>
    <row r="745" spans="1:36" ht="14.25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</row>
    <row r="746" spans="1:36" ht="14.25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</row>
    <row r="747" spans="1:36" ht="14.25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</row>
    <row r="748" spans="1:36" ht="14.25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</row>
    <row r="749" spans="1:36" ht="14.25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</row>
    <row r="750" spans="1:36" ht="14.25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</row>
    <row r="751" spans="1:36" ht="14.25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</row>
    <row r="752" spans="1:36" ht="14.25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</row>
    <row r="753" spans="1:36" ht="14.25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</row>
    <row r="754" spans="1:36" ht="14.25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</row>
    <row r="755" spans="1:36" ht="14.25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</row>
    <row r="756" spans="1:36" ht="14.25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</row>
    <row r="757" spans="1:36" ht="14.25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</row>
    <row r="758" spans="1:36" ht="14.25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</row>
    <row r="759" spans="1:36" ht="14.25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</row>
    <row r="760" spans="1:36" ht="14.25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</row>
    <row r="761" spans="1:36" ht="14.25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</row>
    <row r="762" spans="1:36" ht="14.25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</row>
    <row r="763" spans="1:36" ht="14.25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</row>
    <row r="764" spans="1:36" ht="14.25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</row>
    <row r="765" spans="1:36" ht="14.25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</row>
    <row r="766" spans="1:36" ht="14.25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</row>
    <row r="767" spans="1:36" ht="14.25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</row>
    <row r="768" spans="1:36" ht="14.25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</row>
    <row r="769" spans="1:36" ht="14.25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</row>
    <row r="770" spans="1:36" ht="14.25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</row>
    <row r="771" spans="1:36" ht="14.25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</row>
    <row r="772" spans="1:36" ht="14.2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</row>
    <row r="773" spans="1:36" ht="14.2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</row>
    <row r="774" spans="1:36" ht="14.25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</row>
    <row r="775" spans="1:36" ht="14.25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</row>
    <row r="776" spans="1:36" ht="14.25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</row>
    <row r="777" spans="1:36" ht="14.25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</row>
    <row r="778" spans="1:36" ht="14.25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</row>
    <row r="779" spans="1:36" ht="14.25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</row>
    <row r="780" spans="1:36" ht="14.25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</row>
    <row r="781" spans="1:36" ht="14.25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</row>
    <row r="782" spans="1:36" ht="14.25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</row>
    <row r="783" spans="1:36" ht="14.25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</row>
    <row r="784" spans="1:36" ht="14.25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</row>
    <row r="785" spans="1:36" ht="14.25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</row>
    <row r="786" spans="1:36" ht="14.25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</row>
    <row r="787" spans="1:36" ht="14.25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</row>
    <row r="788" spans="1:36" ht="14.25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</row>
    <row r="789" spans="1:36" ht="14.25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</row>
    <row r="790" spans="1:36" ht="14.25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</row>
    <row r="791" spans="1:36" ht="14.25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</row>
    <row r="792" spans="1:36" ht="14.25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</row>
    <row r="793" spans="1:36" ht="14.25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</row>
    <row r="794" spans="1:36" ht="14.25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</row>
    <row r="795" spans="1:36" ht="14.25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</row>
    <row r="796" spans="1:36" ht="14.2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</row>
    <row r="797" spans="1:36" ht="14.2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</row>
    <row r="798" spans="1:36" ht="14.25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</row>
    <row r="799" spans="1:36" ht="14.25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7285C-6E0A-4CF1-AE75-EDFBA70291B5}">
  <dimension ref="A1:AQ799"/>
  <sheetViews>
    <sheetView topLeftCell="C1" workbookViewId="0">
      <selection activeCell="U79" sqref="U79"/>
    </sheetView>
  </sheetViews>
  <sheetFormatPr defaultRowHeight="12" x14ac:dyDescent="0.2"/>
  <cols>
    <col min="1" max="1" width="43.42578125" customWidth="1"/>
    <col min="9" max="9" width="12.42578125" customWidth="1"/>
    <col min="10" max="10" width="17" customWidth="1"/>
    <col min="11" max="11" width="12.42578125" customWidth="1"/>
    <col min="12" max="12" width="11.28515625" customWidth="1"/>
    <col min="13" max="13" width="10.7109375" customWidth="1"/>
    <col min="19" max="19" width="39.85546875" customWidth="1"/>
    <col min="20" max="20" width="13.7109375" customWidth="1"/>
    <col min="21" max="21" width="12.5703125" customWidth="1"/>
    <col min="23" max="23" width="13.85546875" customWidth="1"/>
    <col min="24" max="24" width="11.28515625" customWidth="1"/>
    <col min="26" max="26" width="44.85546875" customWidth="1"/>
    <col min="27" max="27" width="16.28515625" customWidth="1"/>
    <col min="28" max="29" width="14.5703125" customWidth="1"/>
  </cols>
  <sheetData>
    <row r="1" spans="1:43" ht="15.75" x14ac:dyDescent="0.25">
      <c r="A1" s="3" t="s">
        <v>209</v>
      </c>
    </row>
    <row r="2" spans="1:43" x14ac:dyDescent="0.2">
      <c r="O2" t="s">
        <v>180</v>
      </c>
    </row>
    <row r="3" spans="1:43" x14ac:dyDescent="0.2">
      <c r="O3" t="s">
        <v>179</v>
      </c>
    </row>
    <row r="6" spans="1:43" x14ac:dyDescent="0.2">
      <c r="O6" t="s">
        <v>181</v>
      </c>
    </row>
    <row r="7" spans="1:43" x14ac:dyDescent="0.2">
      <c r="O7" t="s">
        <v>185</v>
      </c>
    </row>
    <row r="11" spans="1:43" x14ac:dyDescent="0.2">
      <c r="J11" t="s">
        <v>210</v>
      </c>
      <c r="K11" t="s">
        <v>211</v>
      </c>
      <c r="T11" t="s">
        <v>210</v>
      </c>
      <c r="U11" t="s">
        <v>243</v>
      </c>
      <c r="AB11" t="s">
        <v>210</v>
      </c>
      <c r="AC11" t="s">
        <v>211</v>
      </c>
    </row>
    <row r="12" spans="1:43" ht="15" x14ac:dyDescent="0.25">
      <c r="A12" s="7" t="s">
        <v>21</v>
      </c>
      <c r="B12" s="8"/>
      <c r="C12" s="8"/>
      <c r="D12" s="4"/>
      <c r="E12" s="4"/>
      <c r="F12" s="4"/>
      <c r="G12" s="4"/>
      <c r="H12" s="4"/>
      <c r="I12" s="5" t="s">
        <v>12</v>
      </c>
      <c r="J12" s="5" t="s">
        <v>13</v>
      </c>
      <c r="K12" s="5" t="s">
        <v>184</v>
      </c>
      <c r="M12" s="11"/>
      <c r="O12" s="7" t="s">
        <v>29</v>
      </c>
      <c r="S12" s="15" t="s">
        <v>12</v>
      </c>
      <c r="T12" s="5" t="s">
        <v>13</v>
      </c>
      <c r="U12" s="5" t="s">
        <v>184</v>
      </c>
      <c r="W12" s="11"/>
      <c r="Y12" s="7" t="s">
        <v>81</v>
      </c>
      <c r="AA12" s="5" t="s">
        <v>12</v>
      </c>
      <c r="AB12" s="5" t="s">
        <v>13</v>
      </c>
      <c r="AC12" s="5" t="s">
        <v>184</v>
      </c>
      <c r="AH12" t="s">
        <v>204</v>
      </c>
      <c r="AK12" t="s">
        <v>205</v>
      </c>
      <c r="AM12" t="s">
        <v>206</v>
      </c>
      <c r="AO12" t="s">
        <v>207</v>
      </c>
      <c r="AQ12" t="s">
        <v>208</v>
      </c>
    </row>
    <row r="13" spans="1:43" ht="15" x14ac:dyDescent="0.25">
      <c r="A13" s="5" t="s">
        <v>3</v>
      </c>
      <c r="B13" s="4"/>
      <c r="C13" s="4"/>
      <c r="D13" s="4"/>
      <c r="E13" s="4"/>
      <c r="F13" s="4"/>
      <c r="G13" s="4"/>
      <c r="H13" s="4"/>
      <c r="M13" s="11"/>
      <c r="O13" s="5" t="s">
        <v>30</v>
      </c>
      <c r="P13" s="4"/>
      <c r="Q13" s="4"/>
      <c r="R13" s="4"/>
      <c r="S13" s="4"/>
      <c r="T13" s="4"/>
      <c r="V13" s="4"/>
      <c r="W13" s="12"/>
      <c r="Y13" s="5" t="s">
        <v>82</v>
      </c>
      <c r="Z13" s="5"/>
      <c r="AA13" s="5"/>
      <c r="AB13" s="4"/>
      <c r="AD13" s="4"/>
      <c r="AE13" s="4"/>
    </row>
    <row r="14" spans="1:43" ht="14.25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M14" s="11"/>
      <c r="O14" s="4"/>
      <c r="P14" s="4"/>
      <c r="Q14" s="4"/>
      <c r="R14" s="4"/>
      <c r="S14" s="4"/>
      <c r="T14" s="4"/>
      <c r="V14" s="4"/>
      <c r="W14" s="12"/>
      <c r="Y14" s="4"/>
      <c r="Z14" s="4"/>
      <c r="AB14" s="4"/>
      <c r="AD14" s="4"/>
      <c r="AE14" s="4"/>
    </row>
    <row r="15" spans="1:43" ht="14.25" x14ac:dyDescent="0.2">
      <c r="A15" s="4" t="s">
        <v>4</v>
      </c>
      <c r="B15" s="4"/>
      <c r="C15" s="4"/>
      <c r="D15" s="4"/>
      <c r="E15" s="4"/>
      <c r="F15" s="4"/>
      <c r="G15" s="4"/>
      <c r="H15" s="4"/>
      <c r="I15" s="6">
        <v>19026</v>
      </c>
      <c r="J15" s="6">
        <v>19026</v>
      </c>
      <c r="K15" s="20">
        <v>0</v>
      </c>
      <c r="M15" s="12" t="s">
        <v>8</v>
      </c>
      <c r="O15" s="9" t="s">
        <v>31</v>
      </c>
      <c r="P15" s="9"/>
      <c r="Q15" s="9"/>
      <c r="R15" s="9"/>
      <c r="T15" s="4"/>
      <c r="V15" s="4"/>
      <c r="W15" s="11"/>
      <c r="Y15" s="4" t="s">
        <v>83</v>
      </c>
      <c r="Z15" s="4"/>
      <c r="AA15" s="4">
        <v>280</v>
      </c>
      <c r="AB15" s="16">
        <v>290</v>
      </c>
      <c r="AC15" s="20">
        <v>231</v>
      </c>
      <c r="AD15" s="4"/>
      <c r="AE15" s="4" t="s">
        <v>94</v>
      </c>
    </row>
    <row r="16" spans="1:43" ht="14.25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M16" s="12"/>
      <c r="O16" s="4" t="s">
        <v>18</v>
      </c>
      <c r="P16" s="4"/>
      <c r="Q16" s="4"/>
      <c r="R16" s="4"/>
      <c r="S16" s="4">
        <v>159</v>
      </c>
      <c r="T16" s="16">
        <v>166</v>
      </c>
      <c r="U16" s="20">
        <v>131</v>
      </c>
      <c r="V16" s="4"/>
      <c r="W16" s="12" t="s">
        <v>35</v>
      </c>
      <c r="Y16" s="4"/>
      <c r="Z16" s="4"/>
      <c r="AA16" s="4"/>
      <c r="AB16" s="4"/>
      <c r="AC16" s="4"/>
      <c r="AD16" s="4"/>
      <c r="AE16" s="4"/>
    </row>
    <row r="17" spans="1:31" ht="14.25" x14ac:dyDescent="0.2">
      <c r="A17" s="4" t="s">
        <v>5</v>
      </c>
      <c r="B17" s="4"/>
      <c r="C17" s="4"/>
      <c r="D17" s="4"/>
      <c r="E17" s="4"/>
      <c r="F17" s="4"/>
      <c r="G17" s="4"/>
      <c r="H17" s="4"/>
      <c r="I17" s="4">
        <v>0</v>
      </c>
      <c r="J17" s="4">
        <v>0</v>
      </c>
      <c r="K17" s="20">
        <v>0</v>
      </c>
      <c r="M17" s="12" t="s">
        <v>9</v>
      </c>
      <c r="O17" s="10" t="s">
        <v>32</v>
      </c>
      <c r="P17" s="4"/>
      <c r="Q17" s="4"/>
      <c r="R17" s="4"/>
      <c r="S17" s="4"/>
      <c r="T17" s="4"/>
      <c r="U17" s="4"/>
      <c r="V17" s="4"/>
      <c r="W17" s="12"/>
      <c r="Y17" s="4" t="s">
        <v>84</v>
      </c>
      <c r="Z17" s="4"/>
      <c r="AA17" s="4">
        <v>0</v>
      </c>
      <c r="AB17" s="4">
        <v>0</v>
      </c>
      <c r="AC17" s="4">
        <v>0</v>
      </c>
      <c r="AD17" s="4"/>
      <c r="AE17" s="4" t="s">
        <v>94</v>
      </c>
    </row>
    <row r="18" spans="1:31" ht="14.25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M18" s="12"/>
      <c r="O18" s="4" t="s">
        <v>33</v>
      </c>
      <c r="P18" s="4"/>
      <c r="Q18" s="4"/>
      <c r="R18" s="4"/>
      <c r="S18" s="4">
        <v>0</v>
      </c>
      <c r="T18" s="4"/>
      <c r="U18" s="20">
        <v>0</v>
      </c>
      <c r="V18" s="4"/>
      <c r="W18" s="12" t="s">
        <v>40</v>
      </c>
      <c r="Y18" s="4"/>
      <c r="Z18" s="4"/>
      <c r="AA18" s="4"/>
      <c r="AB18" s="4"/>
      <c r="AC18" s="4"/>
      <c r="AD18" s="4"/>
      <c r="AE18" s="4"/>
    </row>
    <row r="19" spans="1:31" ht="14.25" x14ac:dyDescent="0.2">
      <c r="A19" s="4" t="s">
        <v>6</v>
      </c>
      <c r="B19" s="4"/>
      <c r="C19" s="4"/>
      <c r="D19" s="4"/>
      <c r="E19" s="4"/>
      <c r="F19" s="4"/>
      <c r="G19" s="4"/>
      <c r="H19" s="4"/>
      <c r="I19" s="4">
        <v>859</v>
      </c>
      <c r="J19" s="4">
        <v>859</v>
      </c>
      <c r="K19" s="20">
        <v>0</v>
      </c>
      <c r="M19" s="12" t="s">
        <v>10</v>
      </c>
      <c r="O19" s="4" t="s">
        <v>34</v>
      </c>
      <c r="P19" s="4"/>
      <c r="Q19" s="4"/>
      <c r="R19" s="4"/>
      <c r="S19" s="4">
        <v>0</v>
      </c>
      <c r="T19" s="4"/>
      <c r="U19" s="20">
        <v>0</v>
      </c>
      <c r="V19" s="4"/>
      <c r="W19" s="12" t="s">
        <v>41</v>
      </c>
      <c r="X19" s="4"/>
      <c r="Y19" s="4" t="s">
        <v>85</v>
      </c>
      <c r="Z19" s="4"/>
      <c r="AA19" s="4">
        <v>0</v>
      </c>
      <c r="AB19" s="4">
        <v>0</v>
      </c>
      <c r="AC19" s="4">
        <v>0</v>
      </c>
      <c r="AD19" s="4"/>
      <c r="AE19" s="4" t="s">
        <v>94</v>
      </c>
    </row>
    <row r="20" spans="1:31" ht="14.25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M20" s="12"/>
      <c r="O20" s="4"/>
      <c r="P20" s="4"/>
      <c r="Q20" s="4"/>
      <c r="R20" s="4"/>
      <c r="S20" s="4"/>
      <c r="T20" s="4"/>
      <c r="U20" s="4"/>
      <c r="V20" s="4"/>
      <c r="W20" s="12"/>
      <c r="X20" s="4"/>
      <c r="Y20" s="4"/>
      <c r="Z20" s="4"/>
      <c r="AA20" s="4"/>
      <c r="AB20" s="4"/>
      <c r="AC20" s="4"/>
      <c r="AD20" s="4"/>
      <c r="AE20" s="4"/>
    </row>
    <row r="21" spans="1:31" ht="14.25" x14ac:dyDescent="0.2">
      <c r="A21" s="4" t="s">
        <v>7</v>
      </c>
      <c r="B21" s="4"/>
      <c r="C21" s="4"/>
      <c r="D21" s="4"/>
      <c r="E21" s="4"/>
      <c r="F21" s="4"/>
      <c r="G21" s="4"/>
      <c r="H21" s="4"/>
      <c r="I21" s="4">
        <v>0</v>
      </c>
      <c r="J21" s="4">
        <v>0</v>
      </c>
      <c r="K21" s="20">
        <v>0</v>
      </c>
      <c r="M21" s="12" t="s">
        <v>11</v>
      </c>
      <c r="O21" s="9" t="s">
        <v>36</v>
      </c>
      <c r="P21" s="9"/>
      <c r="Q21" s="9"/>
      <c r="R21" s="9"/>
      <c r="S21" s="4"/>
      <c r="T21" s="4"/>
      <c r="U21" s="4"/>
      <c r="V21" s="4"/>
      <c r="W21" s="12"/>
      <c r="X21" s="4"/>
      <c r="Y21" s="4"/>
      <c r="Z21" s="4"/>
      <c r="AA21" s="4"/>
      <c r="AB21" s="4"/>
      <c r="AC21" s="4"/>
      <c r="AD21" s="4"/>
      <c r="AE21" s="4"/>
    </row>
    <row r="22" spans="1:31" ht="15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M22" s="11"/>
      <c r="O22" s="4" t="s">
        <v>37</v>
      </c>
      <c r="P22" s="4"/>
      <c r="Q22" s="4"/>
      <c r="R22" s="4"/>
      <c r="S22" s="4">
        <v>3</v>
      </c>
      <c r="T22" s="16">
        <v>3</v>
      </c>
      <c r="U22" s="20">
        <v>2</v>
      </c>
      <c r="V22" s="4"/>
      <c r="W22" s="12" t="s">
        <v>35</v>
      </c>
      <c r="X22" s="4"/>
      <c r="Y22" s="5" t="s">
        <v>1</v>
      </c>
      <c r="Z22" s="4"/>
      <c r="AA22" s="4"/>
      <c r="AB22" s="4"/>
      <c r="AC22" s="4"/>
      <c r="AD22" s="4"/>
      <c r="AE22" s="4"/>
    </row>
    <row r="23" spans="1:31" ht="14.2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M23" s="11"/>
      <c r="O23" s="4" t="s">
        <v>38</v>
      </c>
      <c r="P23" s="4"/>
      <c r="Q23" s="4"/>
      <c r="R23" s="4"/>
      <c r="S23" s="4">
        <v>0</v>
      </c>
      <c r="T23" s="4"/>
      <c r="U23" s="4"/>
      <c r="V23" s="4"/>
      <c r="W23" s="12" t="s">
        <v>42</v>
      </c>
      <c r="X23" s="4"/>
      <c r="Y23" s="4" t="s">
        <v>86</v>
      </c>
      <c r="Z23" s="4"/>
      <c r="AA23" s="4">
        <v>0</v>
      </c>
      <c r="AB23" s="4"/>
      <c r="AC23" s="4"/>
      <c r="AD23" s="4"/>
      <c r="AE23" s="4" t="s">
        <v>99</v>
      </c>
    </row>
    <row r="24" spans="1:31" ht="15" x14ac:dyDescent="0.25">
      <c r="A24" s="5" t="s">
        <v>14</v>
      </c>
      <c r="B24" s="4"/>
      <c r="C24" s="4"/>
      <c r="D24" s="4"/>
      <c r="E24" s="4"/>
      <c r="F24" s="4"/>
      <c r="G24" s="4"/>
      <c r="H24" s="4"/>
      <c r="I24" s="4"/>
      <c r="J24" s="4"/>
      <c r="K24" s="4"/>
      <c r="M24" s="11"/>
      <c r="O24" s="4" t="s">
        <v>39</v>
      </c>
      <c r="P24" s="4"/>
      <c r="Q24" s="4"/>
      <c r="R24" s="4"/>
      <c r="S24" s="4">
        <v>0</v>
      </c>
      <c r="T24" s="4"/>
      <c r="U24" s="4"/>
      <c r="V24" s="4"/>
      <c r="W24" s="12" t="s">
        <v>42</v>
      </c>
      <c r="X24" s="4"/>
      <c r="Y24" s="4"/>
      <c r="Z24" s="4"/>
      <c r="AB24" s="4"/>
      <c r="AC24" s="4"/>
      <c r="AD24" s="4"/>
      <c r="AE24" s="4"/>
    </row>
    <row r="25" spans="1:31" ht="14.25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M25" s="11"/>
      <c r="O25" s="10" t="s">
        <v>32</v>
      </c>
      <c r="P25" s="4"/>
      <c r="Q25" s="4"/>
      <c r="R25" s="4"/>
      <c r="S25" s="4"/>
      <c r="T25" s="4"/>
      <c r="U25" s="4"/>
      <c r="V25" s="4"/>
      <c r="W25" s="11"/>
      <c r="X25" s="4"/>
      <c r="Y25" s="4" t="s">
        <v>87</v>
      </c>
      <c r="Z25" s="4"/>
      <c r="AA25" s="4">
        <v>144594</v>
      </c>
      <c r="AB25" s="8">
        <v>151371</v>
      </c>
      <c r="AC25" s="20">
        <v>114920</v>
      </c>
      <c r="AD25" s="4"/>
      <c r="AE25" s="4" t="s">
        <v>99</v>
      </c>
    </row>
    <row r="26" spans="1:31" ht="14.25" x14ac:dyDescent="0.2">
      <c r="A26" s="4" t="s">
        <v>15</v>
      </c>
      <c r="B26" s="4"/>
      <c r="C26" s="4"/>
      <c r="D26" s="4"/>
      <c r="E26" s="4"/>
      <c r="F26" s="4"/>
      <c r="G26" s="4"/>
      <c r="H26" s="4"/>
      <c r="I26" s="4">
        <v>36852</v>
      </c>
      <c r="J26" s="16">
        <v>38977.21</v>
      </c>
      <c r="K26" s="20">
        <f>(K30+K32)</f>
        <v>39655</v>
      </c>
      <c r="M26" s="12" t="s">
        <v>8</v>
      </c>
      <c r="O26" s="4" t="s">
        <v>33</v>
      </c>
      <c r="P26" s="4"/>
      <c r="Q26" s="4"/>
      <c r="R26" s="4"/>
      <c r="S26" s="4">
        <v>0</v>
      </c>
      <c r="T26" s="4"/>
      <c r="U26" s="20">
        <v>200</v>
      </c>
      <c r="V26" s="4"/>
      <c r="W26" s="12" t="s">
        <v>40</v>
      </c>
      <c r="X26" s="4"/>
      <c r="Y26" s="4"/>
      <c r="Z26" s="4"/>
      <c r="AA26" s="4"/>
      <c r="AB26" s="4"/>
      <c r="AC26" s="4"/>
      <c r="AD26" s="4"/>
      <c r="AE26" s="4"/>
    </row>
    <row r="27" spans="1:31" ht="14.2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M27" s="12"/>
      <c r="O27" s="4" t="s">
        <v>34</v>
      </c>
      <c r="P27" s="4"/>
      <c r="Q27" s="4"/>
      <c r="R27" s="4"/>
      <c r="S27" s="4">
        <v>0</v>
      </c>
      <c r="T27" s="4"/>
      <c r="U27" s="20">
        <v>24</v>
      </c>
      <c r="V27" s="4"/>
      <c r="W27" s="12" t="s">
        <v>41</v>
      </c>
      <c r="X27" s="4"/>
      <c r="Y27" s="4" t="s">
        <v>88</v>
      </c>
      <c r="Z27" s="4"/>
      <c r="AA27" s="4">
        <v>0</v>
      </c>
      <c r="AB27" s="4"/>
      <c r="AC27" s="4"/>
      <c r="AD27" s="4"/>
      <c r="AE27" s="4" t="s">
        <v>99</v>
      </c>
    </row>
    <row r="28" spans="1:31" ht="14.25" x14ac:dyDescent="0.2">
      <c r="A28" s="4" t="s">
        <v>16</v>
      </c>
      <c r="B28" s="4"/>
      <c r="C28" s="4"/>
      <c r="D28" s="4"/>
      <c r="E28" s="4"/>
      <c r="F28" s="4"/>
      <c r="G28" s="4"/>
      <c r="H28" s="4"/>
      <c r="I28" s="4">
        <v>0</v>
      </c>
      <c r="J28" s="4"/>
      <c r="K28" s="20">
        <v>0</v>
      </c>
      <c r="M28" s="12" t="s">
        <v>8</v>
      </c>
      <c r="O28" s="4"/>
      <c r="P28" s="4"/>
      <c r="Q28" s="4"/>
      <c r="R28" s="4"/>
      <c r="S28" s="4"/>
      <c r="T28" s="4"/>
      <c r="U28" s="4"/>
      <c r="V28" s="4"/>
      <c r="W28" s="12"/>
      <c r="X28" s="4"/>
      <c r="Y28" s="4"/>
      <c r="Z28" s="4"/>
      <c r="AA28" s="4"/>
      <c r="AB28" s="4"/>
      <c r="AC28" s="4"/>
      <c r="AD28" s="4"/>
      <c r="AE28" s="4"/>
    </row>
    <row r="29" spans="1:31" ht="14.25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M29" s="12"/>
      <c r="O29" s="9" t="s">
        <v>43</v>
      </c>
      <c r="P29" s="9"/>
      <c r="Q29" s="9"/>
      <c r="R29" s="9"/>
      <c r="S29" s="4"/>
      <c r="T29" s="4"/>
      <c r="U29" s="4"/>
      <c r="V29" s="4"/>
      <c r="W29" s="12"/>
      <c r="X29" s="4"/>
      <c r="Y29" s="4" t="s">
        <v>89</v>
      </c>
      <c r="Z29" s="4"/>
      <c r="AA29" s="4">
        <v>22321</v>
      </c>
      <c r="AB29" s="4">
        <v>22321</v>
      </c>
      <c r="AC29" s="20">
        <v>29423</v>
      </c>
      <c r="AD29" s="4"/>
      <c r="AE29" s="4" t="s">
        <v>98</v>
      </c>
    </row>
    <row r="30" spans="1:31" ht="14.25" x14ac:dyDescent="0.2">
      <c r="A30" s="4" t="s">
        <v>17</v>
      </c>
      <c r="B30" s="4"/>
      <c r="C30" s="4"/>
      <c r="D30" s="4"/>
      <c r="E30" s="4"/>
      <c r="F30" s="4"/>
      <c r="G30" s="4"/>
      <c r="H30" s="4"/>
      <c r="I30" s="4">
        <v>24409</v>
      </c>
      <c r="J30" s="16">
        <f>I30+2018.52+I34</f>
        <v>37458.520000000004</v>
      </c>
      <c r="K30" s="20">
        <v>36915</v>
      </c>
      <c r="M30" s="12" t="s">
        <v>8</v>
      </c>
      <c r="O30" s="4" t="s">
        <v>198</v>
      </c>
      <c r="P30" s="4"/>
      <c r="Q30" s="4"/>
      <c r="R30" s="4"/>
      <c r="S30" s="4">
        <v>256</v>
      </c>
      <c r="T30" s="16">
        <v>268</v>
      </c>
      <c r="U30" s="20">
        <v>213</v>
      </c>
      <c r="V30" s="4"/>
      <c r="W30" s="12" t="s">
        <v>35</v>
      </c>
      <c r="X30" s="4"/>
      <c r="Y30" s="4"/>
      <c r="Z30" s="4"/>
      <c r="AA30" s="4"/>
      <c r="AB30" s="4"/>
      <c r="AC30" s="4"/>
      <c r="AD30" s="4"/>
      <c r="AE30" s="4"/>
    </row>
    <row r="31" spans="1:31" ht="14.25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M31" s="12"/>
      <c r="O31" s="4" t="s">
        <v>38</v>
      </c>
      <c r="P31" s="4"/>
      <c r="Q31" s="4"/>
      <c r="R31" s="4"/>
      <c r="S31" s="4">
        <v>0</v>
      </c>
      <c r="T31" s="4"/>
      <c r="U31" s="4"/>
      <c r="V31" s="4"/>
      <c r="W31" s="12" t="s">
        <v>42</v>
      </c>
      <c r="X31" s="4"/>
      <c r="Y31" s="4" t="s">
        <v>90</v>
      </c>
      <c r="Z31" s="4"/>
      <c r="AA31" s="4">
        <v>0</v>
      </c>
      <c r="AB31" s="4"/>
      <c r="AC31" s="4"/>
      <c r="AD31" s="4"/>
      <c r="AE31" s="4" t="s">
        <v>100</v>
      </c>
    </row>
    <row r="32" spans="1:31" ht="14.25" x14ac:dyDescent="0.2">
      <c r="A32" s="4" t="s">
        <v>18</v>
      </c>
      <c r="B32" s="4"/>
      <c r="C32" s="4"/>
      <c r="D32" s="4"/>
      <c r="E32" s="4"/>
      <c r="F32" s="4"/>
      <c r="G32" s="4"/>
      <c r="H32" s="4"/>
      <c r="I32" s="4">
        <v>1412</v>
      </c>
      <c r="J32" s="16">
        <f>I32+105.69</f>
        <v>1517.69</v>
      </c>
      <c r="K32" s="20">
        <v>2740</v>
      </c>
      <c r="M32" s="12" t="s">
        <v>8</v>
      </c>
      <c r="O32" s="4" t="s">
        <v>39</v>
      </c>
      <c r="P32" s="4"/>
      <c r="Q32" s="4"/>
      <c r="R32" s="4"/>
      <c r="S32" s="4">
        <v>0</v>
      </c>
      <c r="T32" s="4"/>
      <c r="U32" s="4"/>
      <c r="V32" s="4"/>
      <c r="W32" s="12" t="s">
        <v>42</v>
      </c>
      <c r="X32" s="4"/>
      <c r="Y32" s="4"/>
      <c r="Z32" s="4"/>
      <c r="AA32" s="4"/>
      <c r="AB32" s="4"/>
      <c r="AC32" s="4"/>
      <c r="AD32" s="4"/>
      <c r="AE32" s="4"/>
    </row>
    <row r="33" spans="1:31" ht="14.2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M33" s="12"/>
      <c r="O33" s="10" t="s">
        <v>32</v>
      </c>
      <c r="P33" s="4"/>
      <c r="Q33" s="4"/>
      <c r="R33" s="4"/>
      <c r="S33" s="4"/>
      <c r="T33" s="4"/>
      <c r="U33" s="4"/>
      <c r="V33" s="4"/>
      <c r="W33" s="11"/>
      <c r="X33" s="4"/>
      <c r="Y33" s="4" t="s">
        <v>91</v>
      </c>
      <c r="Z33" s="4"/>
      <c r="AA33" s="4">
        <v>0</v>
      </c>
      <c r="AB33" s="4"/>
      <c r="AC33" s="4"/>
      <c r="AD33" s="4"/>
      <c r="AE33" s="4" t="s">
        <v>94</v>
      </c>
    </row>
    <row r="34" spans="1:31" ht="14.25" x14ac:dyDescent="0.2">
      <c r="A34" s="4" t="s">
        <v>19</v>
      </c>
      <c r="B34" s="4"/>
      <c r="C34" s="4"/>
      <c r="D34" s="4"/>
      <c r="E34" s="4"/>
      <c r="F34" s="4"/>
      <c r="G34" s="4"/>
      <c r="H34" s="4"/>
      <c r="I34" s="4">
        <v>11031</v>
      </c>
      <c r="J34" s="4">
        <v>0</v>
      </c>
      <c r="K34" s="20">
        <v>0</v>
      </c>
      <c r="M34" s="12" t="s">
        <v>9</v>
      </c>
      <c r="O34" s="4" t="s">
        <v>33</v>
      </c>
      <c r="P34" s="4"/>
      <c r="Q34" s="4"/>
      <c r="R34" s="4"/>
      <c r="S34" s="4">
        <v>0</v>
      </c>
      <c r="T34" s="4"/>
      <c r="U34" s="20">
        <v>180</v>
      </c>
      <c r="V34" s="4"/>
      <c r="W34" s="12" t="s">
        <v>40</v>
      </c>
      <c r="X34" s="4"/>
      <c r="Y34" s="4"/>
      <c r="Z34" s="4"/>
      <c r="AA34" s="4"/>
      <c r="AB34" s="4"/>
      <c r="AC34" s="4"/>
      <c r="AD34" s="4"/>
      <c r="AE34" s="4"/>
    </row>
    <row r="35" spans="1:31" ht="14.2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M35" s="11"/>
      <c r="O35" s="4" t="s">
        <v>34</v>
      </c>
      <c r="P35" s="4"/>
      <c r="Q35" s="4"/>
      <c r="R35" s="4"/>
      <c r="S35" s="4">
        <v>0</v>
      </c>
      <c r="T35" s="4"/>
      <c r="U35" s="20">
        <v>6</v>
      </c>
      <c r="V35" s="4"/>
      <c r="W35" s="12" t="s">
        <v>41</v>
      </c>
      <c r="X35" s="4"/>
      <c r="Y35" s="4" t="s">
        <v>92</v>
      </c>
      <c r="Z35" s="4"/>
      <c r="AA35" s="4">
        <v>0</v>
      </c>
      <c r="AB35" s="4"/>
      <c r="AC35" s="4"/>
      <c r="AD35" s="4"/>
      <c r="AE35" s="4" t="s">
        <v>94</v>
      </c>
    </row>
    <row r="36" spans="1:31" ht="15" x14ac:dyDescent="0.25">
      <c r="A36" s="5" t="s">
        <v>20</v>
      </c>
      <c r="B36" s="4"/>
      <c r="C36" s="4"/>
      <c r="D36" s="4"/>
      <c r="E36" s="4"/>
      <c r="F36" s="4"/>
      <c r="G36" s="4"/>
      <c r="H36" s="4"/>
      <c r="I36" s="4"/>
      <c r="J36" s="4"/>
      <c r="M36" s="11"/>
      <c r="O36" s="4"/>
      <c r="P36" s="4"/>
      <c r="Q36" s="4"/>
      <c r="R36" s="4"/>
      <c r="S36" s="4"/>
      <c r="T36" s="4"/>
      <c r="U36" s="4"/>
      <c r="V36" s="4"/>
      <c r="W36" s="12"/>
      <c r="X36" s="4"/>
      <c r="Y36" s="4"/>
      <c r="Z36" s="4"/>
      <c r="AA36" s="4"/>
      <c r="AB36" s="4"/>
      <c r="AC36" s="4"/>
      <c r="AD36" s="4"/>
      <c r="AE36" s="4"/>
    </row>
    <row r="37" spans="1:31" ht="14.2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M37" s="11"/>
      <c r="O37" s="9" t="s">
        <v>44</v>
      </c>
      <c r="P37" s="9"/>
      <c r="Q37" s="9"/>
      <c r="R37" s="9"/>
      <c r="S37" s="4"/>
      <c r="T37" s="4"/>
      <c r="U37" s="4"/>
      <c r="V37" s="4"/>
      <c r="W37" s="12"/>
      <c r="X37" s="4"/>
      <c r="Y37" s="4" t="s">
        <v>93</v>
      </c>
      <c r="Z37" s="4"/>
      <c r="AA37" s="4">
        <v>0</v>
      </c>
      <c r="AB37" s="4"/>
      <c r="AC37" s="4"/>
      <c r="AD37" s="4"/>
      <c r="AE37" s="4" t="s">
        <v>94</v>
      </c>
    </row>
    <row r="38" spans="1:31" ht="14.25" x14ac:dyDescent="0.2">
      <c r="A38" s="4" t="s">
        <v>22</v>
      </c>
      <c r="B38" s="4"/>
      <c r="C38" s="4"/>
      <c r="D38" s="4"/>
      <c r="E38" s="4"/>
      <c r="F38" s="4"/>
      <c r="G38" s="4"/>
      <c r="H38" s="4"/>
      <c r="I38" s="4"/>
      <c r="J38" s="4"/>
      <c r="M38" s="11"/>
      <c r="O38" s="4" t="s">
        <v>37</v>
      </c>
      <c r="P38" s="4"/>
      <c r="Q38" s="4"/>
      <c r="R38" s="4"/>
      <c r="S38" s="4"/>
      <c r="T38" s="16">
        <v>114</v>
      </c>
      <c r="U38" s="20">
        <v>90</v>
      </c>
      <c r="V38" s="4"/>
      <c r="W38" s="12" t="s">
        <v>35</v>
      </c>
      <c r="X38" s="4"/>
      <c r="Y38" s="4"/>
      <c r="Z38" s="4"/>
      <c r="AA38" s="4"/>
      <c r="AB38" s="4"/>
      <c r="AC38" s="4"/>
    </row>
    <row r="39" spans="1:31" ht="1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M39" s="11"/>
      <c r="O39" s="4" t="s">
        <v>38</v>
      </c>
      <c r="P39" s="4"/>
      <c r="Q39" s="4"/>
      <c r="R39" s="4"/>
      <c r="S39" s="4">
        <v>0</v>
      </c>
      <c r="T39" s="4"/>
      <c r="U39" s="4"/>
      <c r="V39" s="4"/>
      <c r="W39" s="12" t="s">
        <v>42</v>
      </c>
      <c r="X39" s="4"/>
      <c r="Y39" s="5" t="s">
        <v>95</v>
      </c>
      <c r="Z39" s="4"/>
      <c r="AA39" s="4"/>
      <c r="AB39" s="4"/>
      <c r="AC39" s="4"/>
    </row>
    <row r="40" spans="1:31" ht="15" x14ac:dyDescent="0.25">
      <c r="A40" s="5" t="s">
        <v>23</v>
      </c>
      <c r="B40" s="4"/>
      <c r="C40" s="4"/>
      <c r="D40" s="4"/>
      <c r="E40" s="4"/>
      <c r="F40" s="4"/>
      <c r="G40" s="4"/>
      <c r="H40" s="4"/>
      <c r="I40" s="4"/>
      <c r="J40" s="4"/>
      <c r="M40" s="11"/>
      <c r="O40" s="4" t="s">
        <v>39</v>
      </c>
      <c r="P40" s="4"/>
      <c r="Q40" s="4"/>
      <c r="R40" s="4"/>
      <c r="S40" s="4">
        <v>0</v>
      </c>
      <c r="T40" s="4"/>
      <c r="U40" s="4"/>
      <c r="V40" s="4"/>
      <c r="W40" s="12" t="s">
        <v>42</v>
      </c>
      <c r="X40" s="4"/>
      <c r="Y40" s="4" t="s">
        <v>96</v>
      </c>
      <c r="Z40" s="4"/>
      <c r="AA40" s="4">
        <v>0</v>
      </c>
      <c r="AB40" s="4"/>
      <c r="AC40" s="4"/>
      <c r="AE40" s="4" t="s">
        <v>101</v>
      </c>
    </row>
    <row r="41" spans="1:31" ht="14.2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M41" s="11"/>
      <c r="O41" s="10" t="s">
        <v>32</v>
      </c>
      <c r="P41" s="4"/>
      <c r="Q41" s="4"/>
      <c r="R41" s="4"/>
      <c r="S41" s="4"/>
      <c r="T41" s="4"/>
      <c r="U41" s="4"/>
      <c r="V41" s="4"/>
      <c r="W41" s="11"/>
      <c r="X41" s="4"/>
      <c r="Y41" s="4"/>
      <c r="Z41" s="4"/>
      <c r="AA41" s="4"/>
      <c r="AB41" s="4"/>
      <c r="AC41" s="4"/>
      <c r="AE41" s="4"/>
    </row>
    <row r="42" spans="1:31" ht="14.25" x14ac:dyDescent="0.2">
      <c r="A42" s="4" t="s">
        <v>24</v>
      </c>
      <c r="B42" s="4"/>
      <c r="C42" s="4"/>
      <c r="D42" s="4"/>
      <c r="E42" s="4"/>
      <c r="F42" s="4"/>
      <c r="G42" s="4"/>
      <c r="H42" s="4"/>
      <c r="I42" s="4">
        <v>221.8</v>
      </c>
      <c r="J42" s="4"/>
      <c r="K42" s="20">
        <v>0</v>
      </c>
      <c r="M42" s="12" t="s">
        <v>26</v>
      </c>
      <c r="O42" s="4" t="s">
        <v>33</v>
      </c>
      <c r="P42" s="4"/>
      <c r="Q42" s="4"/>
      <c r="R42" s="4"/>
      <c r="S42" s="4">
        <v>0</v>
      </c>
      <c r="T42" s="4"/>
      <c r="U42" s="20">
        <v>200</v>
      </c>
      <c r="V42" s="4"/>
      <c r="W42" s="12" t="s">
        <v>40</v>
      </c>
      <c r="X42" s="4"/>
      <c r="Y42" s="4" t="s">
        <v>97</v>
      </c>
      <c r="Z42" s="4"/>
      <c r="AA42" s="4">
        <v>0</v>
      </c>
      <c r="AB42" s="4"/>
      <c r="AC42" s="4"/>
      <c r="AE42" s="4" t="s">
        <v>101</v>
      </c>
    </row>
    <row r="43" spans="1:31" ht="14.25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M43" s="12"/>
      <c r="O43" s="4" t="s">
        <v>34</v>
      </c>
      <c r="P43" s="4"/>
      <c r="Q43" s="4"/>
      <c r="R43" s="4"/>
      <c r="S43" s="4">
        <v>0</v>
      </c>
      <c r="T43" s="4"/>
      <c r="U43" s="20">
        <v>24</v>
      </c>
      <c r="V43" s="4"/>
      <c r="W43" s="12" t="s">
        <v>41</v>
      </c>
      <c r="X43" s="4"/>
      <c r="Y43" s="4"/>
      <c r="Z43" s="4"/>
      <c r="AA43" s="4"/>
      <c r="AB43" s="4"/>
      <c r="AC43" s="4"/>
    </row>
    <row r="44" spans="1:31" ht="14.25" x14ac:dyDescent="0.2">
      <c r="A44" s="4" t="s">
        <v>25</v>
      </c>
      <c r="B44" s="4"/>
      <c r="C44" s="4"/>
      <c r="D44" s="4"/>
      <c r="E44" s="4"/>
      <c r="F44" s="4"/>
      <c r="G44" s="4"/>
      <c r="H44" s="4"/>
      <c r="I44" s="4">
        <v>170</v>
      </c>
      <c r="J44" s="4"/>
      <c r="K44" s="20">
        <v>100</v>
      </c>
      <c r="M44" s="12" t="s">
        <v>27</v>
      </c>
      <c r="O44" s="4"/>
      <c r="P44" s="4"/>
      <c r="Q44" s="4"/>
      <c r="R44" s="4"/>
      <c r="S44" s="4"/>
      <c r="T44" s="4"/>
      <c r="V44" s="4"/>
      <c r="W44" s="12"/>
      <c r="X44" s="4"/>
      <c r="Y44" s="4"/>
      <c r="Z44" s="4"/>
      <c r="AA44" s="4"/>
      <c r="AB44" s="4"/>
      <c r="AC44" s="4"/>
    </row>
    <row r="45" spans="1:31" ht="14.25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M45" s="11"/>
      <c r="O45" s="4" t="s">
        <v>45</v>
      </c>
      <c r="P45" s="4"/>
      <c r="Q45" s="4"/>
      <c r="R45" s="4"/>
      <c r="S45" s="4">
        <v>27</v>
      </c>
      <c r="T45" s="16">
        <v>28</v>
      </c>
      <c r="U45" s="20">
        <v>12</v>
      </c>
      <c r="V45" s="4"/>
      <c r="W45" s="12" t="s">
        <v>35</v>
      </c>
      <c r="X45" s="4"/>
      <c r="Y45" s="4"/>
      <c r="Z45" s="4"/>
      <c r="AA45" s="4"/>
      <c r="AB45" s="4"/>
      <c r="AC45" s="4"/>
    </row>
    <row r="46" spans="1:31" ht="14.25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M46" s="11"/>
      <c r="O46" s="4" t="s">
        <v>38</v>
      </c>
      <c r="P46" s="4"/>
      <c r="Q46" s="4"/>
      <c r="R46" s="4"/>
      <c r="S46" s="4"/>
      <c r="T46" s="4"/>
      <c r="V46" s="4"/>
      <c r="W46" s="12" t="s">
        <v>42</v>
      </c>
      <c r="X46" s="4"/>
      <c r="Y46" s="4"/>
      <c r="Z46" s="4"/>
      <c r="AA46" s="4"/>
      <c r="AB46" s="4"/>
      <c r="AC46" s="4"/>
    </row>
    <row r="47" spans="1:31" ht="15" x14ac:dyDescent="0.25">
      <c r="A47" s="5" t="s">
        <v>28</v>
      </c>
      <c r="B47" s="4"/>
      <c r="C47" s="4"/>
      <c r="D47" s="4"/>
      <c r="E47" s="4"/>
      <c r="F47" s="4"/>
      <c r="G47" s="4"/>
      <c r="H47" s="4"/>
      <c r="I47" s="4"/>
      <c r="J47" s="4"/>
      <c r="K47" s="4"/>
      <c r="M47" s="11"/>
      <c r="O47" s="4" t="s">
        <v>39</v>
      </c>
      <c r="P47" s="4"/>
      <c r="Q47" s="4"/>
      <c r="R47" s="4"/>
      <c r="S47" s="4">
        <v>0</v>
      </c>
      <c r="T47" s="4"/>
      <c r="V47" s="4"/>
      <c r="W47" s="12" t="s">
        <v>42</v>
      </c>
      <c r="X47" s="4"/>
      <c r="Y47" s="4"/>
      <c r="Z47" s="4"/>
      <c r="AA47" s="4"/>
      <c r="AB47" s="4"/>
      <c r="AC47" s="4"/>
    </row>
    <row r="48" spans="1:31" ht="14.25" x14ac:dyDescent="0.2">
      <c r="A48" s="4" t="s">
        <v>102</v>
      </c>
      <c r="B48" s="4"/>
      <c r="C48" s="4"/>
      <c r="D48" s="4"/>
      <c r="E48" s="4"/>
      <c r="F48" s="4"/>
      <c r="G48" s="4"/>
      <c r="H48" s="4"/>
      <c r="I48" s="4"/>
      <c r="J48" s="4"/>
      <c r="K48" s="4"/>
      <c r="M48" s="11"/>
      <c r="O48" s="10" t="s">
        <v>32</v>
      </c>
      <c r="P48" s="4"/>
      <c r="Q48" s="4"/>
      <c r="R48" s="4"/>
      <c r="S48" s="4"/>
      <c r="T48" s="4"/>
      <c r="V48" s="4"/>
      <c r="W48" s="11"/>
      <c r="X48" s="4"/>
      <c r="Y48" s="4"/>
      <c r="Z48" s="4"/>
      <c r="AA48" s="4"/>
      <c r="AB48" s="4"/>
      <c r="AC48" s="4"/>
    </row>
    <row r="49" spans="1:36" ht="14.25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M49" s="11"/>
      <c r="O49" s="4" t="s">
        <v>33</v>
      </c>
      <c r="S49" s="4">
        <v>0</v>
      </c>
      <c r="U49" s="20">
        <v>200</v>
      </c>
      <c r="W49" s="12" t="s">
        <v>40</v>
      </c>
      <c r="X49" s="4"/>
      <c r="Y49" s="4"/>
      <c r="Z49" s="4"/>
      <c r="AA49" s="4"/>
      <c r="AB49" s="4"/>
      <c r="AC49" s="4"/>
    </row>
    <row r="50" spans="1:36" ht="14.25" x14ac:dyDescent="0.2">
      <c r="A50" s="9" t="s">
        <v>103</v>
      </c>
      <c r="B50" s="9"/>
      <c r="C50" s="4"/>
      <c r="D50" s="4"/>
      <c r="E50" s="4"/>
      <c r="F50" s="4"/>
      <c r="G50" s="4"/>
      <c r="H50" s="4"/>
      <c r="I50" s="4"/>
      <c r="J50" s="4"/>
      <c r="K50" s="4"/>
      <c r="L50" s="4"/>
      <c r="M50" s="12"/>
      <c r="N50" s="4"/>
      <c r="O50" s="4" t="s">
        <v>34</v>
      </c>
      <c r="P50" s="4"/>
      <c r="Q50" s="4"/>
      <c r="R50" s="4"/>
      <c r="S50" s="4">
        <v>0</v>
      </c>
      <c r="T50" s="4"/>
      <c r="U50" s="20">
        <v>24</v>
      </c>
      <c r="V50" s="4"/>
      <c r="W50" s="12" t="s">
        <v>41</v>
      </c>
      <c r="X50" s="4"/>
      <c r="Y50" s="4"/>
      <c r="Z50" s="4"/>
      <c r="AA50" s="4"/>
      <c r="AB50" s="4"/>
      <c r="AC50" s="4"/>
      <c r="AD50" s="4"/>
      <c r="AE50" s="4"/>
      <c r="AG50" s="4"/>
      <c r="AI50" s="4"/>
      <c r="AJ50" s="4"/>
    </row>
    <row r="51" spans="1:36" ht="14.2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12"/>
      <c r="N51" s="4"/>
      <c r="O51" s="4"/>
      <c r="P51" s="4"/>
      <c r="Q51" s="4"/>
      <c r="R51" s="4"/>
      <c r="S51" s="4"/>
      <c r="T51" s="4"/>
      <c r="V51" s="4"/>
      <c r="W51" s="12"/>
      <c r="X51" s="4"/>
      <c r="Y51" s="4"/>
      <c r="Z51" s="4"/>
      <c r="AA51" s="4"/>
      <c r="AB51" s="4"/>
      <c r="AC51" s="4"/>
      <c r="AD51" s="4"/>
      <c r="AE51" s="4"/>
      <c r="AG51" s="4"/>
      <c r="AI51" s="4"/>
      <c r="AJ51" s="4"/>
    </row>
    <row r="52" spans="1:36" ht="14.25" x14ac:dyDescent="0.2">
      <c r="A52" s="4" t="s">
        <v>0</v>
      </c>
      <c r="B52" s="4"/>
      <c r="C52" s="4"/>
      <c r="D52" s="4"/>
      <c r="E52" s="4"/>
      <c r="F52" s="4"/>
      <c r="G52" s="4"/>
      <c r="H52" s="4"/>
      <c r="I52" s="4" t="s">
        <v>113</v>
      </c>
      <c r="J52" s="4"/>
      <c r="K52" s="4"/>
      <c r="L52" s="4"/>
      <c r="M52" s="12"/>
      <c r="N52" s="4"/>
      <c r="O52" s="9" t="s">
        <v>46</v>
      </c>
      <c r="P52" s="9"/>
      <c r="Q52" s="9"/>
      <c r="R52" s="9"/>
      <c r="S52" s="4"/>
      <c r="T52" s="4"/>
      <c r="V52" s="4"/>
      <c r="W52" s="12"/>
      <c r="X52" s="4"/>
      <c r="Y52" s="4"/>
      <c r="Z52" s="4"/>
      <c r="AA52" s="4"/>
      <c r="AB52" s="4"/>
      <c r="AC52" s="4"/>
      <c r="AD52" s="4"/>
      <c r="AE52" s="4"/>
      <c r="AG52" s="4"/>
      <c r="AI52" s="4"/>
      <c r="AJ52" s="4"/>
    </row>
    <row r="53" spans="1:36" ht="14.25" x14ac:dyDescent="0.2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12"/>
      <c r="N53" s="4"/>
      <c r="O53" s="4" t="s">
        <v>18</v>
      </c>
      <c r="P53" s="4"/>
      <c r="Q53" s="4"/>
      <c r="R53" s="4"/>
      <c r="S53" s="4">
        <v>58</v>
      </c>
      <c r="T53" s="16">
        <v>61</v>
      </c>
      <c r="U53" s="20">
        <v>48</v>
      </c>
      <c r="V53" s="4"/>
      <c r="W53" s="12" t="s">
        <v>35</v>
      </c>
      <c r="X53" s="4"/>
      <c r="Y53" s="4"/>
      <c r="Z53" s="4"/>
      <c r="AA53" s="4"/>
      <c r="AB53" s="4"/>
      <c r="AC53" s="4"/>
      <c r="AD53" s="4"/>
      <c r="AE53" s="4"/>
      <c r="AG53" s="4"/>
      <c r="AI53" s="4"/>
      <c r="AJ53" s="4"/>
    </row>
    <row r="54" spans="1:36" ht="14.25" x14ac:dyDescent="0.2">
      <c r="A54" s="4" t="s">
        <v>104</v>
      </c>
      <c r="B54" s="4"/>
      <c r="C54" s="4"/>
      <c r="D54" s="4"/>
      <c r="E54" s="4"/>
      <c r="F54" s="4"/>
      <c r="G54" s="4"/>
      <c r="H54" s="4"/>
      <c r="I54" s="4">
        <v>2.0299999999999998</v>
      </c>
      <c r="J54" s="4">
        <v>0</v>
      </c>
      <c r="K54" s="4">
        <v>0</v>
      </c>
      <c r="L54" s="4"/>
      <c r="M54" s="12" t="s">
        <v>26</v>
      </c>
      <c r="N54" s="4"/>
      <c r="O54" s="10" t="s">
        <v>32</v>
      </c>
      <c r="P54" s="4"/>
      <c r="Q54" s="4"/>
      <c r="R54" s="4"/>
      <c r="S54" s="4"/>
      <c r="T54" s="4"/>
      <c r="V54" s="4"/>
      <c r="W54" s="12"/>
      <c r="X54" s="4"/>
      <c r="Y54" s="4"/>
      <c r="Z54" s="4"/>
      <c r="AA54" s="4"/>
      <c r="AB54" s="4"/>
      <c r="AC54" s="4"/>
      <c r="AD54" s="4"/>
      <c r="AE54" s="4"/>
      <c r="AG54" s="4"/>
      <c r="AI54" s="4"/>
      <c r="AJ54" s="4"/>
    </row>
    <row r="55" spans="1:36" ht="14.2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12"/>
      <c r="N55" s="4"/>
      <c r="O55" s="4" t="s">
        <v>33</v>
      </c>
      <c r="P55" s="4"/>
      <c r="Q55" s="4"/>
      <c r="R55" s="4"/>
      <c r="S55" s="4">
        <v>0</v>
      </c>
      <c r="T55" s="4"/>
      <c r="U55" s="25">
        <v>0</v>
      </c>
      <c r="V55" s="4"/>
      <c r="W55" s="12" t="s">
        <v>40</v>
      </c>
      <c r="X55" s="4"/>
      <c r="Y55" s="4"/>
      <c r="Z55" s="4"/>
      <c r="AA55" s="4"/>
      <c r="AB55" s="4"/>
      <c r="AC55" s="4"/>
      <c r="AD55" s="4"/>
      <c r="AE55" s="4"/>
      <c r="AG55" s="4"/>
      <c r="AI55" s="4"/>
      <c r="AJ55" s="4"/>
    </row>
    <row r="56" spans="1:36" ht="14.25" x14ac:dyDescent="0.2">
      <c r="A56" s="4" t="s">
        <v>105</v>
      </c>
      <c r="B56" s="4"/>
      <c r="C56" s="4"/>
      <c r="D56" s="4"/>
      <c r="E56" s="4"/>
      <c r="F56" s="4"/>
      <c r="G56" s="4"/>
      <c r="H56" s="4"/>
      <c r="I56" s="4">
        <v>1.04</v>
      </c>
      <c r="J56" s="4"/>
      <c r="K56" s="20">
        <v>1</v>
      </c>
      <c r="L56" s="4"/>
      <c r="M56" s="12" t="s">
        <v>107</v>
      </c>
      <c r="N56" s="4"/>
      <c r="O56" s="4" t="s">
        <v>34</v>
      </c>
      <c r="P56" s="4"/>
      <c r="Q56" s="4"/>
      <c r="R56" s="4"/>
      <c r="S56" s="4">
        <v>0</v>
      </c>
      <c r="T56" s="4"/>
      <c r="U56" s="25">
        <v>0</v>
      </c>
      <c r="V56" s="4"/>
      <c r="W56" s="12" t="s">
        <v>41</v>
      </c>
      <c r="X56" s="4"/>
      <c r="Y56" s="4"/>
      <c r="Z56" s="4"/>
      <c r="AA56" s="4"/>
      <c r="AB56" s="4"/>
      <c r="AC56" s="4"/>
      <c r="AD56" s="4"/>
      <c r="AE56" s="4"/>
      <c r="AG56" s="4"/>
      <c r="AI56" s="4"/>
      <c r="AJ56" s="4"/>
    </row>
    <row r="57" spans="1:36" ht="14.2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12"/>
      <c r="N57" s="4"/>
      <c r="O57" s="4"/>
      <c r="P57" s="4"/>
      <c r="Q57" s="4"/>
      <c r="R57" s="4"/>
      <c r="S57" s="4"/>
      <c r="T57" s="4"/>
      <c r="V57" s="4"/>
      <c r="W57" s="12"/>
      <c r="X57" s="4"/>
      <c r="Y57" s="4"/>
      <c r="Z57" s="4"/>
      <c r="AA57" s="4"/>
      <c r="AB57" s="4"/>
      <c r="AC57" s="4"/>
      <c r="AD57" s="4"/>
      <c r="AE57" s="4"/>
      <c r="AG57" s="4"/>
      <c r="AI57" s="4"/>
      <c r="AJ57" s="4"/>
    </row>
    <row r="58" spans="1:36" ht="14.25" x14ac:dyDescent="0.2">
      <c r="A58" s="4" t="s">
        <v>106</v>
      </c>
      <c r="B58" s="4"/>
      <c r="C58" s="4"/>
      <c r="D58" s="4"/>
      <c r="E58" s="4"/>
      <c r="F58" s="4"/>
      <c r="G58" s="4"/>
      <c r="H58" s="4"/>
      <c r="I58" s="4">
        <v>3</v>
      </c>
      <c r="J58" s="4"/>
      <c r="K58" s="4"/>
      <c r="L58" s="4"/>
      <c r="M58" s="12" t="s">
        <v>108</v>
      </c>
      <c r="N58" s="4"/>
      <c r="O58" s="4"/>
      <c r="P58" s="4"/>
      <c r="Q58" s="4"/>
      <c r="R58" s="4"/>
      <c r="S58" s="4"/>
      <c r="T58" s="4"/>
      <c r="V58" s="4"/>
      <c r="W58" s="12"/>
      <c r="X58" s="4"/>
      <c r="Y58" s="4"/>
      <c r="Z58" s="4"/>
      <c r="AA58" s="4"/>
      <c r="AB58" s="4"/>
      <c r="AC58" s="4"/>
      <c r="AD58" s="4"/>
      <c r="AE58" s="4"/>
      <c r="AG58" s="4"/>
      <c r="AI58" s="4"/>
      <c r="AJ58" s="4"/>
    </row>
    <row r="59" spans="1:36" ht="1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12"/>
      <c r="N59" s="4"/>
      <c r="O59" s="5" t="s">
        <v>47</v>
      </c>
      <c r="P59" s="4"/>
      <c r="Q59" s="4"/>
      <c r="R59" s="4"/>
      <c r="S59" s="4"/>
      <c r="T59" s="4"/>
      <c r="V59" s="4"/>
      <c r="W59" s="12"/>
      <c r="X59" s="4"/>
      <c r="Y59" s="4"/>
      <c r="Z59" s="4"/>
      <c r="AA59" s="4"/>
      <c r="AB59" s="4"/>
      <c r="AC59" s="4"/>
      <c r="AD59" s="4"/>
      <c r="AE59" s="4"/>
      <c r="AG59" s="4"/>
      <c r="AI59" s="4"/>
      <c r="AJ59" s="4"/>
    </row>
    <row r="60" spans="1:36" ht="14.25" x14ac:dyDescent="0.2">
      <c r="A60" s="9" t="s">
        <v>109</v>
      </c>
      <c r="B60" s="9"/>
      <c r="C60" s="4"/>
      <c r="D60" s="4"/>
      <c r="E60" s="4"/>
      <c r="F60" s="4"/>
      <c r="G60" s="4"/>
      <c r="H60" s="4"/>
      <c r="I60" s="4"/>
      <c r="J60" s="4"/>
      <c r="K60" s="4"/>
      <c r="L60" s="4"/>
      <c r="M60" s="12"/>
      <c r="N60" s="4"/>
      <c r="O60" s="9" t="s">
        <v>31</v>
      </c>
      <c r="P60" s="9"/>
      <c r="Q60" s="9"/>
      <c r="R60" s="9"/>
      <c r="S60" s="4"/>
      <c r="T60" s="4"/>
      <c r="V60" s="4"/>
      <c r="W60" s="12"/>
      <c r="X60" s="4"/>
      <c r="Y60" s="4"/>
      <c r="Z60" s="4"/>
      <c r="AA60" s="4"/>
      <c r="AB60" s="4"/>
      <c r="AC60" s="4"/>
      <c r="AD60" s="4"/>
      <c r="AE60" s="4"/>
      <c r="AG60" s="4"/>
      <c r="AI60" s="4"/>
      <c r="AJ60" s="4"/>
    </row>
    <row r="61" spans="1:36" ht="14.2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12"/>
      <c r="N61" s="4"/>
      <c r="O61" s="4" t="s">
        <v>48</v>
      </c>
      <c r="P61" s="4"/>
      <c r="Q61" s="4"/>
      <c r="R61" s="4"/>
      <c r="S61" s="4">
        <v>7.5</v>
      </c>
      <c r="T61" s="4"/>
      <c r="U61" s="48">
        <v>7.5</v>
      </c>
      <c r="V61" s="4"/>
      <c r="W61" s="12" t="s">
        <v>49</v>
      </c>
      <c r="X61" s="4"/>
      <c r="Y61" s="4"/>
      <c r="Z61" s="4"/>
      <c r="AA61" s="4"/>
      <c r="AB61" s="4"/>
      <c r="AC61" s="4"/>
      <c r="AD61" s="4"/>
      <c r="AE61" s="4"/>
      <c r="AG61" s="4"/>
      <c r="AI61" s="4"/>
      <c r="AJ61" s="4"/>
    </row>
    <row r="62" spans="1:36" ht="14.25" x14ac:dyDescent="0.2">
      <c r="A62" s="4" t="s">
        <v>0</v>
      </c>
      <c r="B62" s="4"/>
      <c r="C62" s="4"/>
      <c r="D62" s="4"/>
      <c r="E62" s="4"/>
      <c r="F62" s="4"/>
      <c r="G62" s="4"/>
      <c r="H62" s="4"/>
      <c r="I62" s="4" t="s">
        <v>113</v>
      </c>
      <c r="J62" s="4"/>
      <c r="K62" s="4"/>
      <c r="L62" s="4"/>
      <c r="M62" s="12"/>
      <c r="N62" s="4"/>
      <c r="O62" s="4" t="s">
        <v>50</v>
      </c>
      <c r="P62" s="4"/>
      <c r="Q62" s="4"/>
      <c r="R62" s="4"/>
      <c r="S62" s="4">
        <v>1.5</v>
      </c>
      <c r="T62" s="4"/>
      <c r="U62" s="48">
        <v>0</v>
      </c>
      <c r="V62" s="4"/>
      <c r="W62" s="12" t="s">
        <v>49</v>
      </c>
      <c r="X62" s="4"/>
      <c r="Y62" s="4"/>
      <c r="Z62" s="4"/>
      <c r="AA62" s="4"/>
      <c r="AB62" s="4"/>
      <c r="AC62" s="4"/>
      <c r="AD62" s="4"/>
      <c r="AE62" s="4"/>
      <c r="AG62" s="4"/>
      <c r="AI62" s="4"/>
      <c r="AJ62" s="4"/>
    </row>
    <row r="63" spans="1:36" ht="14.25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12"/>
      <c r="N63" s="4"/>
      <c r="O63" s="4" t="s">
        <v>51</v>
      </c>
      <c r="P63" s="4"/>
      <c r="Q63" s="4"/>
      <c r="R63" s="4"/>
      <c r="S63" s="4">
        <v>4.5999999999999996</v>
      </c>
      <c r="T63" s="4"/>
      <c r="U63" s="48">
        <v>7.4</v>
      </c>
      <c r="V63" s="4"/>
      <c r="W63" s="12" t="s">
        <v>49</v>
      </c>
      <c r="X63" s="4"/>
      <c r="Y63" s="4"/>
      <c r="Z63" s="4"/>
      <c r="AA63" s="4"/>
      <c r="AB63" s="4"/>
      <c r="AC63" s="4"/>
      <c r="AD63" s="4"/>
      <c r="AE63" s="4"/>
      <c r="AF63" s="4"/>
      <c r="AG63" s="4"/>
      <c r="AI63" s="4"/>
      <c r="AJ63" s="4"/>
    </row>
    <row r="64" spans="1:36" ht="14.25" x14ac:dyDescent="0.2">
      <c r="A64" s="4" t="s">
        <v>104</v>
      </c>
      <c r="B64" s="4"/>
      <c r="C64" s="4"/>
      <c r="D64" s="4"/>
      <c r="E64" s="4"/>
      <c r="F64" s="4"/>
      <c r="G64" s="4"/>
      <c r="H64" s="4"/>
      <c r="I64" s="4">
        <v>0.96</v>
      </c>
      <c r="J64" s="4">
        <v>0</v>
      </c>
      <c r="K64" s="4">
        <v>0</v>
      </c>
      <c r="L64" s="4"/>
      <c r="M64" s="12" t="s">
        <v>26</v>
      </c>
      <c r="N64" s="4"/>
      <c r="O64" s="4" t="s">
        <v>52</v>
      </c>
      <c r="P64" s="4"/>
      <c r="Q64" s="4"/>
      <c r="R64" s="4"/>
      <c r="S64" s="4">
        <v>1.1000000000000001</v>
      </c>
      <c r="T64" s="4"/>
      <c r="U64" s="48">
        <v>0</v>
      </c>
      <c r="V64" s="4"/>
      <c r="W64" s="12" t="s">
        <v>49</v>
      </c>
      <c r="X64" s="4"/>
      <c r="Y64" s="4"/>
      <c r="Z64" s="4"/>
      <c r="AA64" s="4"/>
      <c r="AB64" s="4"/>
      <c r="AC64" s="4"/>
      <c r="AD64" s="4"/>
      <c r="AE64" s="4"/>
      <c r="AF64" s="4"/>
      <c r="AG64" s="4"/>
      <c r="AI64" s="4"/>
      <c r="AJ64" s="4"/>
    </row>
    <row r="65" spans="1:36" ht="14.2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12"/>
      <c r="N65" s="4"/>
      <c r="O65" s="4" t="s">
        <v>53</v>
      </c>
      <c r="P65" s="4"/>
      <c r="Q65" s="4"/>
      <c r="R65" s="4"/>
      <c r="S65" s="4">
        <v>0.2</v>
      </c>
      <c r="T65" s="4"/>
      <c r="U65" s="48">
        <v>0</v>
      </c>
      <c r="V65" s="4"/>
      <c r="W65" s="12" t="s">
        <v>49</v>
      </c>
      <c r="X65" s="4"/>
      <c r="Y65" s="4"/>
      <c r="Z65" s="4"/>
      <c r="AA65" s="4"/>
      <c r="AB65" s="4"/>
      <c r="AC65" s="4"/>
      <c r="AD65" s="4"/>
      <c r="AE65" s="4"/>
      <c r="AF65" s="4"/>
      <c r="AG65" s="4"/>
      <c r="AI65" s="4"/>
      <c r="AJ65" s="4"/>
    </row>
    <row r="66" spans="1:36" ht="14.25" x14ac:dyDescent="0.2">
      <c r="A66" s="4" t="s">
        <v>114</v>
      </c>
      <c r="I66" s="14" t="s">
        <v>116</v>
      </c>
      <c r="M66" s="12" t="s">
        <v>115</v>
      </c>
      <c r="N66" s="4"/>
      <c r="O66" s="4" t="s">
        <v>54</v>
      </c>
      <c r="P66" s="4"/>
      <c r="Q66" s="4"/>
      <c r="R66" s="4"/>
      <c r="S66" s="4">
        <v>0.1</v>
      </c>
      <c r="T66" s="4"/>
      <c r="U66" s="48">
        <v>0.1</v>
      </c>
      <c r="V66" s="4"/>
      <c r="W66" s="12" t="s">
        <v>49</v>
      </c>
      <c r="X66" s="4"/>
      <c r="Y66" s="4"/>
      <c r="Z66" s="4"/>
      <c r="AA66" s="4"/>
      <c r="AB66" s="4"/>
      <c r="AC66" s="4"/>
      <c r="AD66" s="4"/>
      <c r="AE66" s="4"/>
      <c r="AF66" s="4"/>
      <c r="AG66" s="4"/>
      <c r="AI66" s="4"/>
      <c r="AJ66" s="4"/>
    </row>
    <row r="67" spans="1:36" ht="14.25" x14ac:dyDescent="0.2">
      <c r="I67" s="4"/>
      <c r="M67" s="11"/>
      <c r="N67" s="4"/>
      <c r="O67" s="4" t="s">
        <v>55</v>
      </c>
      <c r="P67" s="4"/>
      <c r="Q67" s="4"/>
      <c r="R67" s="4"/>
      <c r="S67" s="4">
        <v>18</v>
      </c>
      <c r="T67" s="4"/>
      <c r="U67" s="48">
        <v>18</v>
      </c>
      <c r="V67" s="4"/>
      <c r="W67" s="12" t="s">
        <v>71</v>
      </c>
      <c r="X67" s="4"/>
      <c r="Y67" s="4"/>
      <c r="Z67" s="4"/>
      <c r="AA67" s="4"/>
      <c r="AB67" s="4"/>
      <c r="AC67" s="4"/>
      <c r="AD67" s="4"/>
      <c r="AE67" s="4"/>
      <c r="AF67" s="4"/>
      <c r="AG67" s="4"/>
      <c r="AI67" s="4"/>
      <c r="AJ67" s="4"/>
    </row>
    <row r="68" spans="1:36" ht="14.25" x14ac:dyDescent="0.2">
      <c r="A68" s="4" t="s">
        <v>105</v>
      </c>
      <c r="B68" s="4"/>
      <c r="C68" s="4"/>
      <c r="D68" s="4"/>
      <c r="E68" s="4"/>
      <c r="F68" s="4"/>
      <c r="G68" s="4"/>
      <c r="H68" s="4"/>
      <c r="I68" s="4">
        <v>780</v>
      </c>
      <c r="J68" s="4"/>
      <c r="K68" s="20">
        <v>780</v>
      </c>
      <c r="L68" s="4"/>
      <c r="M68" s="12" t="s">
        <v>107</v>
      </c>
      <c r="N68" s="4"/>
      <c r="O68" s="4" t="s">
        <v>56</v>
      </c>
      <c r="P68" s="4"/>
      <c r="Q68" s="4"/>
      <c r="R68" s="4"/>
      <c r="S68" s="4">
        <v>52</v>
      </c>
      <c r="T68" s="4"/>
      <c r="U68" s="48">
        <v>0</v>
      </c>
      <c r="V68" s="4"/>
      <c r="W68" s="12" t="s">
        <v>42</v>
      </c>
      <c r="X68" s="4"/>
      <c r="Y68" s="4"/>
      <c r="Z68" s="4"/>
      <c r="AA68" s="4"/>
      <c r="AB68" s="4"/>
      <c r="AC68" s="4"/>
      <c r="AD68" s="4"/>
      <c r="AE68" s="4"/>
      <c r="AF68" s="4"/>
      <c r="AG68" s="4"/>
      <c r="AI68" s="4"/>
      <c r="AJ68" s="4"/>
    </row>
    <row r="69" spans="1:36" ht="14.2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12"/>
      <c r="N69" s="4"/>
      <c r="O69" s="13" t="s">
        <v>57</v>
      </c>
      <c r="P69" s="13"/>
      <c r="Q69" s="4"/>
      <c r="R69" s="4"/>
      <c r="S69" s="4"/>
      <c r="T69" s="4"/>
      <c r="U69" s="48"/>
      <c r="V69" s="4"/>
      <c r="W69" s="12"/>
      <c r="X69" s="4"/>
      <c r="Y69" s="4"/>
      <c r="Z69" s="4"/>
      <c r="AA69" s="4"/>
      <c r="AB69" s="4"/>
      <c r="AC69" s="4"/>
      <c r="AD69" s="4"/>
      <c r="AE69" s="4"/>
      <c r="AF69" s="4"/>
      <c r="AG69" s="4"/>
      <c r="AI69" s="4"/>
      <c r="AJ69" s="4"/>
    </row>
    <row r="70" spans="1:36" ht="14.25" x14ac:dyDescent="0.2">
      <c r="A70" s="4" t="s">
        <v>106</v>
      </c>
      <c r="B70" s="4"/>
      <c r="C70" s="4"/>
      <c r="D70" s="4"/>
      <c r="E70" s="4"/>
      <c r="F70" s="4"/>
      <c r="G70" s="4"/>
      <c r="H70" s="4"/>
      <c r="I70" s="4">
        <v>10</v>
      </c>
      <c r="J70" s="4"/>
      <c r="K70" s="4"/>
      <c r="L70" s="4"/>
      <c r="M70" s="12" t="s">
        <v>108</v>
      </c>
      <c r="N70" s="4"/>
      <c r="O70" s="4" t="s">
        <v>50</v>
      </c>
      <c r="P70" s="4"/>
      <c r="Q70" s="4"/>
      <c r="R70" s="4"/>
      <c r="S70" s="4">
        <v>0</v>
      </c>
      <c r="T70" s="4"/>
      <c r="U70" s="48">
        <v>0</v>
      </c>
      <c r="V70" s="4"/>
      <c r="W70" s="12" t="s">
        <v>42</v>
      </c>
      <c r="X70" s="4"/>
      <c r="Y70" s="4"/>
      <c r="Z70" s="4"/>
      <c r="AA70" s="4"/>
      <c r="AB70" s="4"/>
      <c r="AC70" s="4"/>
      <c r="AD70" s="4"/>
      <c r="AE70" s="4"/>
      <c r="AF70" s="4"/>
      <c r="AG70" s="4"/>
      <c r="AI70" s="4"/>
      <c r="AJ70" s="4"/>
    </row>
    <row r="71" spans="1:36" ht="14.2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12"/>
      <c r="N71" s="4"/>
      <c r="O71" s="4" t="s">
        <v>51</v>
      </c>
      <c r="P71" s="4"/>
      <c r="Q71" s="4"/>
      <c r="R71" s="4"/>
      <c r="S71" s="4">
        <v>0</v>
      </c>
      <c r="T71" s="4"/>
      <c r="U71" s="48">
        <v>0</v>
      </c>
      <c r="V71" s="4"/>
      <c r="W71" s="12" t="s">
        <v>42</v>
      </c>
      <c r="X71" s="4"/>
      <c r="Y71" s="4"/>
      <c r="Z71" s="4"/>
      <c r="AA71" s="4"/>
      <c r="AB71" s="4"/>
      <c r="AC71" s="4"/>
      <c r="AD71" s="4"/>
      <c r="AE71" s="4"/>
      <c r="AF71" s="4"/>
      <c r="AG71" s="4"/>
      <c r="AI71" s="4"/>
      <c r="AJ71" s="4"/>
    </row>
    <row r="72" spans="1:36" ht="14.25" x14ac:dyDescent="0.2">
      <c r="A72" s="9" t="s">
        <v>110</v>
      </c>
      <c r="B72" s="9"/>
      <c r="C72" s="4"/>
      <c r="D72" s="4"/>
      <c r="E72" s="4"/>
      <c r="F72" s="4"/>
      <c r="G72" s="4"/>
      <c r="H72" s="4"/>
      <c r="I72" s="4"/>
      <c r="J72" s="4"/>
      <c r="K72" s="4"/>
      <c r="L72" s="4"/>
      <c r="M72" s="12"/>
      <c r="N72" s="4"/>
      <c r="O72" s="4" t="s">
        <v>52</v>
      </c>
      <c r="P72" s="4"/>
      <c r="Q72" s="4"/>
      <c r="R72" s="4"/>
      <c r="S72" s="4">
        <v>0</v>
      </c>
      <c r="T72" s="4"/>
      <c r="U72" s="48">
        <v>0</v>
      </c>
      <c r="V72" s="4"/>
      <c r="W72" s="12" t="s">
        <v>42</v>
      </c>
      <c r="X72" s="4"/>
      <c r="Y72" s="4"/>
      <c r="Z72" s="4"/>
      <c r="AA72" s="4"/>
      <c r="AB72" s="4"/>
      <c r="AC72" s="4"/>
      <c r="AD72" s="4"/>
      <c r="AE72" s="4"/>
      <c r="AF72" s="4"/>
      <c r="AG72" s="4"/>
      <c r="AI72" s="4"/>
      <c r="AJ72" s="4"/>
    </row>
    <row r="73" spans="1:36" ht="14.25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12"/>
      <c r="N73" s="4"/>
      <c r="O73" s="4" t="s">
        <v>53</v>
      </c>
      <c r="P73" s="4"/>
      <c r="Q73" s="4"/>
      <c r="R73" s="4"/>
      <c r="S73" s="4">
        <v>100</v>
      </c>
      <c r="T73" s="4"/>
      <c r="U73" s="48">
        <v>0</v>
      </c>
      <c r="V73" s="4"/>
      <c r="W73" s="12" t="s">
        <v>42</v>
      </c>
      <c r="X73" s="4"/>
      <c r="Y73" s="4"/>
      <c r="Z73" s="4"/>
      <c r="AA73" s="4"/>
      <c r="AB73" s="4"/>
      <c r="AC73" s="4"/>
      <c r="AD73" s="4"/>
      <c r="AE73" s="4"/>
      <c r="AF73" s="4"/>
      <c r="AG73" s="4"/>
      <c r="AI73" s="4"/>
      <c r="AJ73" s="4"/>
    </row>
    <row r="74" spans="1:36" ht="14.25" x14ac:dyDescent="0.2">
      <c r="A74" s="4" t="s">
        <v>0</v>
      </c>
      <c r="B74" s="4"/>
      <c r="C74" s="4"/>
      <c r="D74" s="4"/>
      <c r="E74" s="4"/>
      <c r="F74" s="4"/>
      <c r="G74" s="4"/>
      <c r="H74" s="4"/>
      <c r="I74" s="4" t="s">
        <v>117</v>
      </c>
      <c r="J74" s="4"/>
      <c r="K74" s="4"/>
      <c r="L74" s="4"/>
      <c r="M74" s="12"/>
      <c r="N74" s="4"/>
      <c r="O74" s="4" t="s">
        <v>54</v>
      </c>
      <c r="P74" s="4"/>
      <c r="Q74" s="4"/>
      <c r="R74" s="4"/>
      <c r="S74" s="4">
        <v>100</v>
      </c>
      <c r="T74" s="4"/>
      <c r="U74" s="48">
        <v>100</v>
      </c>
      <c r="V74" s="4"/>
      <c r="W74" s="12" t="s">
        <v>42</v>
      </c>
      <c r="X74" s="4"/>
      <c r="Y74" s="4"/>
      <c r="Z74" s="4"/>
      <c r="AA74" s="4"/>
      <c r="AB74" s="4"/>
      <c r="AC74" s="4"/>
      <c r="AD74" s="4"/>
      <c r="AE74" s="4"/>
      <c r="AF74" s="4"/>
      <c r="AG74" s="4"/>
      <c r="AI74" s="4"/>
      <c r="AJ74" s="4"/>
    </row>
    <row r="75" spans="1:36" ht="14.25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12"/>
      <c r="N75" s="4"/>
      <c r="O75" s="4"/>
      <c r="P75" s="4"/>
      <c r="Q75" s="4"/>
      <c r="R75" s="4"/>
      <c r="S75" s="4"/>
      <c r="T75" s="4"/>
      <c r="U75" s="4"/>
      <c r="V75" s="4"/>
      <c r="W75" s="12"/>
      <c r="X75" s="4"/>
      <c r="Y75" s="4"/>
      <c r="Z75" s="4"/>
      <c r="AA75" s="4"/>
      <c r="AB75" s="4"/>
      <c r="AC75" s="4"/>
      <c r="AD75" s="4"/>
      <c r="AE75" s="4"/>
      <c r="AF75" s="4"/>
      <c r="AG75" s="4"/>
      <c r="AI75" s="4"/>
      <c r="AJ75" s="4"/>
    </row>
    <row r="76" spans="1:36" ht="14.25" x14ac:dyDescent="0.2">
      <c r="A76" s="4" t="s">
        <v>104</v>
      </c>
      <c r="B76" s="4"/>
      <c r="C76" s="4"/>
      <c r="D76" s="4"/>
      <c r="E76" s="4"/>
      <c r="F76" s="4"/>
      <c r="G76" s="4"/>
      <c r="H76" s="4"/>
      <c r="I76" s="4">
        <v>0.73</v>
      </c>
      <c r="J76" s="4">
        <v>0</v>
      </c>
      <c r="K76" s="4">
        <v>0</v>
      </c>
      <c r="L76" s="4"/>
      <c r="M76" s="12" t="s">
        <v>26</v>
      </c>
      <c r="N76" s="4"/>
      <c r="O76" s="4"/>
      <c r="P76" s="4"/>
      <c r="Q76" s="4"/>
      <c r="R76" s="4"/>
      <c r="S76" s="4"/>
      <c r="T76" s="4"/>
      <c r="U76" s="4"/>
      <c r="V76" s="4"/>
      <c r="W76" s="12"/>
      <c r="X76" s="4"/>
      <c r="Y76" s="4"/>
      <c r="Z76" s="4"/>
      <c r="AA76" s="4"/>
      <c r="AB76" s="4"/>
      <c r="AC76" s="4"/>
      <c r="AD76" s="4"/>
      <c r="AE76" s="4"/>
      <c r="AF76" s="4"/>
      <c r="AG76" s="4"/>
      <c r="AI76" s="4"/>
      <c r="AJ76" s="4"/>
    </row>
    <row r="77" spans="1:36" ht="14.2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12"/>
      <c r="N77" s="4"/>
      <c r="O77" s="4"/>
      <c r="P77" s="4"/>
      <c r="Q77" s="4"/>
      <c r="R77" s="4"/>
      <c r="S77" s="4"/>
      <c r="T77" s="4"/>
      <c r="U77" s="4"/>
      <c r="V77" s="4"/>
      <c r="W77" s="12"/>
      <c r="X77" s="4"/>
      <c r="Y77" s="4"/>
      <c r="Z77" s="4"/>
      <c r="AA77" s="4"/>
      <c r="AB77" s="4"/>
      <c r="AC77" s="4"/>
      <c r="AD77" s="4"/>
      <c r="AE77" s="4"/>
      <c r="AF77" s="4"/>
      <c r="AG77" s="4"/>
      <c r="AI77" s="4"/>
      <c r="AJ77" s="4"/>
    </row>
    <row r="78" spans="1:36" ht="14.25" x14ac:dyDescent="0.2">
      <c r="A78" s="4"/>
      <c r="B78" s="4"/>
      <c r="C78" s="4"/>
      <c r="D78" s="4"/>
      <c r="E78" s="4"/>
      <c r="F78" s="4"/>
      <c r="G78" s="4"/>
      <c r="H78" s="4"/>
      <c r="I78" s="14"/>
      <c r="J78" s="4"/>
      <c r="K78" s="4"/>
      <c r="L78" s="4"/>
      <c r="M78" s="12"/>
      <c r="N78" s="4"/>
      <c r="O78" s="9" t="s">
        <v>43</v>
      </c>
      <c r="P78" s="9"/>
      <c r="Q78" s="9"/>
      <c r="R78" s="9"/>
      <c r="S78" s="4"/>
      <c r="T78" s="4"/>
      <c r="U78" s="4"/>
      <c r="V78" s="4"/>
      <c r="W78" s="12"/>
      <c r="X78" s="4"/>
      <c r="Y78" s="4"/>
      <c r="Z78" s="4"/>
      <c r="AA78" s="4"/>
      <c r="AB78" s="4"/>
      <c r="AC78" s="4"/>
      <c r="AD78" s="4"/>
      <c r="AE78" s="4"/>
      <c r="AF78" s="4"/>
      <c r="AG78" s="4"/>
      <c r="AI78" s="4"/>
      <c r="AJ78" s="4"/>
    </row>
    <row r="79" spans="1:36" ht="14.25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12"/>
      <c r="N79" s="4"/>
      <c r="O79" s="4" t="s">
        <v>58</v>
      </c>
      <c r="P79" s="4"/>
      <c r="Q79" s="4"/>
      <c r="R79" s="4"/>
      <c r="S79" s="4">
        <v>11847</v>
      </c>
      <c r="T79" s="16">
        <v>11559</v>
      </c>
      <c r="U79" s="48">
        <v>10159</v>
      </c>
      <c r="V79" s="4"/>
      <c r="W79" s="12" t="s">
        <v>59</v>
      </c>
      <c r="X79" s="4"/>
      <c r="Y79" s="4"/>
      <c r="Z79" s="4"/>
      <c r="AA79" s="4"/>
      <c r="AB79" s="4"/>
      <c r="AC79" s="4"/>
      <c r="AD79" s="4"/>
      <c r="AE79" s="4"/>
      <c r="AF79" s="4"/>
      <c r="AG79" s="4"/>
      <c r="AI79" s="4"/>
      <c r="AJ79" s="4"/>
    </row>
    <row r="80" spans="1:36" ht="14.25" x14ac:dyDescent="0.2">
      <c r="A80" s="4" t="s">
        <v>105</v>
      </c>
      <c r="B80" s="4"/>
      <c r="C80" s="4"/>
      <c r="D80" s="4"/>
      <c r="E80" s="4"/>
      <c r="F80" s="4"/>
      <c r="G80" s="4"/>
      <c r="H80" s="4"/>
      <c r="I80" s="4">
        <v>1040</v>
      </c>
      <c r="J80" s="4"/>
      <c r="K80" s="20">
        <v>1040</v>
      </c>
      <c r="L80" s="4"/>
      <c r="M80" s="12" t="s">
        <v>107</v>
      </c>
      <c r="N80" s="4"/>
      <c r="O80" s="4" t="s">
        <v>48</v>
      </c>
      <c r="P80" s="4"/>
      <c r="Q80" s="4"/>
      <c r="R80" s="4"/>
      <c r="S80" s="4">
        <v>24.5</v>
      </c>
      <c r="T80" s="16">
        <v>24.2</v>
      </c>
      <c r="U80" s="48">
        <v>22.9</v>
      </c>
      <c r="V80" s="4"/>
      <c r="W80" s="12" t="s">
        <v>49</v>
      </c>
      <c r="X80" s="4"/>
      <c r="Y80" s="4"/>
      <c r="Z80" s="4"/>
      <c r="AA80" s="4"/>
      <c r="AB80" s="4"/>
      <c r="AC80" s="4"/>
      <c r="AD80" s="4"/>
      <c r="AE80" s="4"/>
      <c r="AF80" s="4"/>
      <c r="AG80" s="4"/>
      <c r="AI80" s="4"/>
      <c r="AJ80" s="4"/>
    </row>
    <row r="81" spans="1:36" ht="14.2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12"/>
      <c r="N81" s="4"/>
      <c r="O81" s="4" t="s">
        <v>50</v>
      </c>
      <c r="P81" s="4"/>
      <c r="Q81" s="4"/>
      <c r="R81" s="4"/>
      <c r="S81" s="4">
        <v>8.3000000000000007</v>
      </c>
      <c r="T81" s="16">
        <v>8.1999999999999993</v>
      </c>
      <c r="U81" s="48">
        <v>0</v>
      </c>
      <c r="V81" s="4"/>
      <c r="W81" s="12" t="s">
        <v>49</v>
      </c>
      <c r="X81" s="4"/>
      <c r="Y81" s="4"/>
      <c r="Z81" s="4"/>
      <c r="AA81" s="4"/>
      <c r="AB81" s="4"/>
      <c r="AC81" s="4"/>
      <c r="AD81" s="4"/>
      <c r="AE81" s="4"/>
      <c r="AF81" s="4"/>
      <c r="AG81" s="4"/>
      <c r="AI81" s="4"/>
      <c r="AJ81" s="4"/>
    </row>
    <row r="82" spans="1:36" ht="14.25" x14ac:dyDescent="0.2">
      <c r="A82" s="4" t="s">
        <v>106</v>
      </c>
      <c r="B82" s="4"/>
      <c r="C82" s="4"/>
      <c r="D82" s="4"/>
      <c r="E82" s="4"/>
      <c r="F82" s="4"/>
      <c r="G82" s="4"/>
      <c r="H82" s="4"/>
      <c r="I82" s="4">
        <v>3</v>
      </c>
      <c r="J82" s="4"/>
      <c r="K82" s="4"/>
      <c r="L82" s="4"/>
      <c r="M82" s="12" t="s">
        <v>108</v>
      </c>
      <c r="N82" s="4"/>
      <c r="O82" s="4" t="s">
        <v>51</v>
      </c>
      <c r="P82" s="4"/>
      <c r="Q82" s="4"/>
      <c r="R82" s="4"/>
      <c r="S82" s="4">
        <v>5.3</v>
      </c>
      <c r="T82" s="4"/>
      <c r="U82" s="48">
        <v>11</v>
      </c>
      <c r="V82" s="4"/>
      <c r="W82" s="12" t="s">
        <v>49</v>
      </c>
      <c r="X82" s="4"/>
      <c r="Y82" s="4"/>
      <c r="Z82" s="4"/>
      <c r="AA82" s="4"/>
      <c r="AB82" s="4"/>
      <c r="AC82" s="4"/>
      <c r="AD82" s="4"/>
      <c r="AE82" s="4"/>
      <c r="AF82" s="4"/>
      <c r="AG82" s="4"/>
      <c r="AI82" s="4"/>
      <c r="AJ82" s="4"/>
    </row>
    <row r="83" spans="1:36" ht="14.2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12"/>
      <c r="N83" s="4"/>
      <c r="O83" s="4" t="s">
        <v>52</v>
      </c>
      <c r="P83" s="4"/>
      <c r="Q83" s="4"/>
      <c r="R83" s="4"/>
      <c r="S83" s="4">
        <v>0.1</v>
      </c>
      <c r="T83" s="4"/>
      <c r="U83" s="48">
        <v>0</v>
      </c>
      <c r="V83" s="4"/>
      <c r="W83" s="12" t="s">
        <v>49</v>
      </c>
      <c r="X83" s="4"/>
      <c r="Y83" s="4"/>
      <c r="Z83" s="4"/>
      <c r="AA83" s="4"/>
      <c r="AB83" s="4"/>
      <c r="AC83" s="4"/>
      <c r="AD83" s="4"/>
      <c r="AE83" s="4"/>
      <c r="AF83" s="4"/>
      <c r="AG83" s="4"/>
      <c r="AI83" s="4"/>
      <c r="AJ83" s="4"/>
    </row>
    <row r="84" spans="1:36" ht="14.25" x14ac:dyDescent="0.2">
      <c r="A84" s="9" t="s">
        <v>111</v>
      </c>
      <c r="B84" s="9"/>
      <c r="C84" s="4"/>
      <c r="D84" s="4"/>
      <c r="E84" s="4"/>
      <c r="F84" s="4"/>
      <c r="G84" s="4"/>
      <c r="H84" s="4"/>
      <c r="I84" s="4"/>
      <c r="J84" s="4"/>
      <c r="K84" s="4"/>
      <c r="L84" s="4"/>
      <c r="M84" s="12"/>
      <c r="N84" s="4"/>
      <c r="O84" s="4" t="s">
        <v>60</v>
      </c>
      <c r="P84" s="4"/>
      <c r="Q84" s="4"/>
      <c r="R84" s="4"/>
      <c r="S84" s="4">
        <v>0.5</v>
      </c>
      <c r="T84" s="4"/>
      <c r="U84" s="48">
        <v>3</v>
      </c>
      <c r="V84" s="4"/>
      <c r="W84" s="12" t="s">
        <v>49</v>
      </c>
      <c r="X84" s="4"/>
      <c r="Y84" s="4"/>
      <c r="Z84" s="4"/>
      <c r="AA84" s="4"/>
      <c r="AB84" s="4"/>
      <c r="AC84" s="4"/>
      <c r="AD84" s="4"/>
      <c r="AE84" s="4"/>
      <c r="AF84" s="4"/>
      <c r="AG84" s="4"/>
      <c r="AI84" s="4"/>
      <c r="AJ84" s="4"/>
    </row>
    <row r="85" spans="1:36" ht="14.25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12"/>
      <c r="N85" s="4"/>
      <c r="O85" s="4" t="s">
        <v>61</v>
      </c>
      <c r="P85" s="4"/>
      <c r="Q85" s="4"/>
      <c r="R85" s="4"/>
      <c r="S85" s="4">
        <v>0.3</v>
      </c>
      <c r="T85" s="4"/>
      <c r="U85" s="48">
        <v>0</v>
      </c>
      <c r="V85" s="4"/>
      <c r="W85" s="12" t="s">
        <v>49</v>
      </c>
      <c r="X85" s="4"/>
      <c r="Y85" s="4"/>
      <c r="Z85" s="4"/>
      <c r="AA85" s="4"/>
      <c r="AB85" s="4"/>
      <c r="AC85" s="4"/>
      <c r="AD85" s="4"/>
      <c r="AE85" s="4"/>
      <c r="AF85" s="4"/>
      <c r="AG85" s="4"/>
      <c r="AI85" s="4"/>
      <c r="AJ85" s="4"/>
    </row>
    <row r="86" spans="1:36" ht="14.25" x14ac:dyDescent="0.2">
      <c r="A86" s="4" t="s">
        <v>0</v>
      </c>
      <c r="B86" s="4"/>
      <c r="C86" s="4"/>
      <c r="D86" s="4"/>
      <c r="E86" s="4"/>
      <c r="F86" s="4"/>
      <c r="G86" s="4"/>
      <c r="H86" s="4"/>
      <c r="I86" s="4" t="s">
        <v>118</v>
      </c>
      <c r="J86" s="4"/>
      <c r="K86" s="4"/>
      <c r="L86" s="4"/>
      <c r="M86" s="12"/>
      <c r="N86" s="4"/>
      <c r="O86" s="4" t="s">
        <v>53</v>
      </c>
      <c r="P86" s="4"/>
      <c r="Q86" s="4"/>
      <c r="R86" s="4"/>
      <c r="S86" s="4">
        <v>1.4</v>
      </c>
      <c r="T86" s="4"/>
      <c r="U86" s="48">
        <v>0</v>
      </c>
      <c r="V86" s="4"/>
      <c r="W86" s="12" t="s">
        <v>49</v>
      </c>
      <c r="X86" s="4"/>
      <c r="Y86" s="4"/>
      <c r="Z86" s="4"/>
      <c r="AA86" s="4"/>
      <c r="AB86" s="4"/>
      <c r="AC86" s="4"/>
      <c r="AD86" s="4"/>
      <c r="AE86" s="4"/>
      <c r="AF86" s="4"/>
      <c r="AG86" s="4"/>
      <c r="AI86" s="4"/>
      <c r="AJ86" s="4"/>
    </row>
    <row r="87" spans="1:36" ht="14.25" x14ac:dyDescent="0.2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12"/>
      <c r="N87" s="4"/>
      <c r="O87" s="4" t="s">
        <v>62</v>
      </c>
      <c r="P87" s="4"/>
      <c r="Q87" s="4"/>
      <c r="R87" s="4"/>
      <c r="S87" s="4">
        <v>2</v>
      </c>
      <c r="T87" s="4"/>
      <c r="U87" s="48">
        <v>1.9</v>
      </c>
      <c r="V87" s="4"/>
      <c r="W87" s="12" t="s">
        <v>49</v>
      </c>
      <c r="X87" s="4"/>
      <c r="Y87" s="4"/>
      <c r="Z87" s="4"/>
      <c r="AA87" s="4"/>
      <c r="AB87" s="4"/>
      <c r="AC87" s="4"/>
      <c r="AD87" s="4"/>
      <c r="AE87" s="4"/>
      <c r="AF87" s="4"/>
      <c r="AG87" s="4"/>
      <c r="AI87" s="4"/>
      <c r="AJ87" s="4"/>
    </row>
    <row r="88" spans="1:36" ht="14.25" x14ac:dyDescent="0.2">
      <c r="A88" s="4" t="s">
        <v>104</v>
      </c>
      <c r="B88" s="4"/>
      <c r="C88" s="4"/>
      <c r="D88" s="4"/>
      <c r="E88" s="4"/>
      <c r="F88" s="4"/>
      <c r="G88" s="4"/>
      <c r="H88" s="4"/>
      <c r="I88" s="4">
        <v>0.18</v>
      </c>
      <c r="J88" s="4">
        <v>0</v>
      </c>
      <c r="K88" s="4">
        <v>0</v>
      </c>
      <c r="L88" s="4"/>
      <c r="M88" s="12" t="s">
        <v>26</v>
      </c>
      <c r="N88" s="4"/>
      <c r="O88" s="4" t="s">
        <v>63</v>
      </c>
      <c r="P88" s="4"/>
      <c r="Q88" s="4"/>
      <c r="R88" s="4"/>
      <c r="S88" s="4">
        <v>0.8</v>
      </c>
      <c r="T88" s="4"/>
      <c r="U88" s="48">
        <v>1</v>
      </c>
      <c r="V88" s="4"/>
      <c r="W88" s="12" t="s">
        <v>49</v>
      </c>
      <c r="X88" s="4"/>
      <c r="Y88" s="4"/>
      <c r="Z88" s="4"/>
      <c r="AA88" s="4"/>
      <c r="AB88" s="4"/>
      <c r="AC88" s="4"/>
      <c r="AD88" s="4"/>
      <c r="AE88" s="4"/>
      <c r="AF88" s="4"/>
      <c r="AG88" s="4"/>
      <c r="AI88" s="4"/>
      <c r="AJ88" s="4"/>
    </row>
    <row r="89" spans="1:36" ht="14.2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12"/>
      <c r="N89" s="4"/>
      <c r="O89" s="4" t="s">
        <v>64</v>
      </c>
      <c r="P89" s="4"/>
      <c r="Q89" s="4"/>
      <c r="R89" s="4"/>
      <c r="S89" s="4">
        <v>2.6</v>
      </c>
      <c r="T89" s="16">
        <v>2.5</v>
      </c>
      <c r="U89" s="48">
        <v>2.5</v>
      </c>
      <c r="V89" s="4"/>
      <c r="W89" s="12" t="s">
        <v>49</v>
      </c>
      <c r="X89" s="4"/>
      <c r="Y89" s="4"/>
      <c r="Z89" s="4"/>
      <c r="AA89" s="4"/>
      <c r="AB89" s="4"/>
      <c r="AC89" s="4"/>
      <c r="AD89" s="4"/>
      <c r="AE89" s="4"/>
      <c r="AF89" s="4"/>
      <c r="AG89" s="4"/>
      <c r="AI89" s="4"/>
      <c r="AJ89" s="4"/>
    </row>
    <row r="90" spans="1:36" ht="14.25" x14ac:dyDescent="0.2">
      <c r="A90" s="4" t="s">
        <v>114</v>
      </c>
      <c r="B90" s="4"/>
      <c r="C90" s="4"/>
      <c r="D90" s="4"/>
      <c r="E90" s="4"/>
      <c r="F90" s="4"/>
      <c r="G90" s="4"/>
      <c r="H90" s="4"/>
      <c r="I90" s="14" t="s">
        <v>116</v>
      </c>
      <c r="J90" s="4"/>
      <c r="K90" s="4"/>
      <c r="L90" s="4"/>
      <c r="M90" s="12" t="s">
        <v>115</v>
      </c>
      <c r="N90" s="4"/>
      <c r="O90" s="4" t="s">
        <v>65</v>
      </c>
      <c r="P90" s="4"/>
      <c r="Q90" s="4"/>
      <c r="R90" s="4"/>
      <c r="S90" s="4">
        <v>0</v>
      </c>
      <c r="T90" s="4"/>
      <c r="U90" s="48">
        <v>0</v>
      </c>
      <c r="V90" s="4"/>
      <c r="W90" s="12" t="s">
        <v>49</v>
      </c>
      <c r="X90" s="4"/>
      <c r="Y90" s="4"/>
      <c r="Z90" s="4"/>
      <c r="AA90" s="4"/>
      <c r="AB90" s="4"/>
      <c r="AC90" s="4"/>
      <c r="AD90" s="4"/>
      <c r="AE90" s="4"/>
      <c r="AF90" s="4"/>
      <c r="AG90" s="4"/>
      <c r="AI90" s="4"/>
      <c r="AJ90" s="4"/>
    </row>
    <row r="91" spans="1:36" ht="14.25" x14ac:dyDescent="0.2">
      <c r="M91" s="11"/>
      <c r="N91" s="4"/>
      <c r="O91" s="4" t="s">
        <v>66</v>
      </c>
      <c r="P91" s="4"/>
      <c r="Q91" s="4"/>
      <c r="R91" s="4"/>
      <c r="S91" s="4">
        <v>0</v>
      </c>
      <c r="T91" s="16">
        <v>0.1</v>
      </c>
      <c r="U91" s="48">
        <v>0</v>
      </c>
      <c r="V91" s="4"/>
      <c r="W91" s="12" t="s">
        <v>49</v>
      </c>
      <c r="X91" s="4"/>
      <c r="Y91" s="4"/>
      <c r="Z91" s="4"/>
      <c r="AA91" s="4"/>
      <c r="AB91" s="4"/>
      <c r="AC91" s="4"/>
      <c r="AD91" s="4"/>
      <c r="AE91" s="4"/>
      <c r="AF91" s="4"/>
      <c r="AG91" s="4"/>
      <c r="AI91" s="4"/>
      <c r="AJ91" s="4"/>
    </row>
    <row r="92" spans="1:36" ht="14.25" x14ac:dyDescent="0.2">
      <c r="A92" s="4" t="s">
        <v>105</v>
      </c>
      <c r="B92" s="4"/>
      <c r="C92" s="4"/>
      <c r="D92" s="4"/>
      <c r="E92" s="4"/>
      <c r="F92" s="4"/>
      <c r="G92" s="4"/>
      <c r="H92" s="4"/>
      <c r="I92" s="4">
        <v>3900</v>
      </c>
      <c r="J92" s="4"/>
      <c r="K92" s="20">
        <v>3900</v>
      </c>
      <c r="L92" s="4"/>
      <c r="M92" s="12" t="s">
        <v>107</v>
      </c>
      <c r="N92" s="4"/>
      <c r="O92" s="4" t="s">
        <v>67</v>
      </c>
      <c r="P92" s="4"/>
      <c r="Q92" s="4"/>
      <c r="R92" s="4"/>
      <c r="S92" s="4">
        <v>2.1</v>
      </c>
      <c r="T92" s="16">
        <v>2</v>
      </c>
      <c r="U92" s="48">
        <v>3</v>
      </c>
      <c r="V92" s="4"/>
      <c r="W92" s="12" t="s">
        <v>49</v>
      </c>
      <c r="X92" s="4"/>
      <c r="Y92" s="4"/>
      <c r="Z92" s="4"/>
      <c r="AA92" s="4"/>
      <c r="AB92" s="4"/>
      <c r="AC92" s="4"/>
      <c r="AD92" s="4"/>
      <c r="AE92" s="4"/>
      <c r="AF92" s="4"/>
      <c r="AG92" s="4"/>
      <c r="AI92" s="4"/>
      <c r="AJ92" s="4"/>
    </row>
    <row r="93" spans="1:36" ht="14.2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12"/>
      <c r="N93" s="4"/>
      <c r="O93" s="4" t="s">
        <v>68</v>
      </c>
      <c r="P93" s="4"/>
      <c r="Q93" s="4"/>
      <c r="R93" s="4"/>
      <c r="S93" s="4">
        <v>0.5</v>
      </c>
      <c r="T93" s="4"/>
      <c r="U93" s="48">
        <v>0</v>
      </c>
      <c r="V93" s="4"/>
      <c r="W93" s="12" t="s">
        <v>49</v>
      </c>
      <c r="X93" s="4"/>
      <c r="Y93" s="4"/>
      <c r="Z93" s="4"/>
      <c r="AA93" s="4"/>
      <c r="AB93" s="4"/>
      <c r="AC93" s="4"/>
      <c r="AD93" s="4"/>
      <c r="AE93" s="4"/>
      <c r="AF93" s="4"/>
      <c r="AG93" s="4"/>
      <c r="AI93" s="4"/>
      <c r="AJ93" s="4"/>
    </row>
    <row r="94" spans="1:36" ht="14.25" x14ac:dyDescent="0.2">
      <c r="A94" s="4" t="s">
        <v>106</v>
      </c>
      <c r="B94" s="4"/>
      <c r="C94" s="4"/>
      <c r="D94" s="4"/>
      <c r="E94" s="4"/>
      <c r="F94" s="4"/>
      <c r="G94" s="4"/>
      <c r="H94" s="4"/>
      <c r="I94" s="4">
        <v>10</v>
      </c>
      <c r="J94" s="4"/>
      <c r="K94" s="4"/>
      <c r="L94" s="4"/>
      <c r="M94" s="12" t="s">
        <v>108</v>
      </c>
      <c r="N94" s="4"/>
      <c r="O94" s="4" t="s">
        <v>69</v>
      </c>
      <c r="P94" s="4"/>
      <c r="Q94" s="4"/>
      <c r="R94" s="4"/>
      <c r="S94" s="4">
        <v>0.2</v>
      </c>
      <c r="T94" s="16">
        <v>0.1</v>
      </c>
      <c r="U94" s="48">
        <v>0</v>
      </c>
      <c r="V94" s="4"/>
      <c r="W94" s="12" t="s">
        <v>49</v>
      </c>
      <c r="X94" s="4"/>
      <c r="Y94" s="4"/>
      <c r="Z94" s="4"/>
      <c r="AA94" s="4"/>
      <c r="AB94" s="4"/>
      <c r="AC94" s="4"/>
      <c r="AD94" s="4"/>
      <c r="AE94" s="4"/>
      <c r="AF94" s="4"/>
      <c r="AG94" s="4"/>
      <c r="AI94" s="4"/>
      <c r="AJ94" s="4"/>
    </row>
    <row r="95" spans="1:36" ht="14.2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12"/>
      <c r="N95" s="4"/>
      <c r="O95" s="4" t="s">
        <v>54</v>
      </c>
      <c r="P95" s="4"/>
      <c r="Q95" s="4"/>
      <c r="R95" s="4"/>
      <c r="S95" s="4">
        <v>0.4</v>
      </c>
      <c r="T95" s="4"/>
      <c r="U95" s="48">
        <v>0.4</v>
      </c>
      <c r="V95" s="4"/>
      <c r="W95" s="12" t="s">
        <v>49</v>
      </c>
      <c r="X95" s="4"/>
      <c r="Y95" s="4"/>
      <c r="Z95" s="4"/>
      <c r="AA95" s="4"/>
      <c r="AB95" s="4"/>
      <c r="AC95" s="4"/>
      <c r="AD95" s="4"/>
      <c r="AE95" s="4"/>
      <c r="AF95" s="4"/>
      <c r="AG95" s="4"/>
      <c r="AI95" s="4"/>
      <c r="AJ95" s="4"/>
    </row>
    <row r="96" spans="1:36" ht="15" x14ac:dyDescent="0.25">
      <c r="A96" s="5" t="s">
        <v>112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12"/>
      <c r="N96" s="4"/>
      <c r="O96" s="4" t="s">
        <v>55</v>
      </c>
      <c r="P96" s="4"/>
      <c r="Q96" s="4"/>
      <c r="R96" s="4"/>
      <c r="S96" s="4">
        <v>34</v>
      </c>
      <c r="T96" s="4"/>
      <c r="U96" s="48">
        <v>34</v>
      </c>
      <c r="V96" s="4"/>
      <c r="W96" s="12" t="s">
        <v>71</v>
      </c>
      <c r="X96" s="4"/>
      <c r="Y96" s="4"/>
      <c r="Z96" s="4"/>
      <c r="AA96" s="4"/>
      <c r="AB96" s="4"/>
      <c r="AC96" s="4"/>
      <c r="AD96" s="4"/>
      <c r="AE96" s="4"/>
      <c r="AF96" s="4"/>
      <c r="AG96" s="4"/>
      <c r="AI96" s="4"/>
      <c r="AJ96" s="4"/>
    </row>
    <row r="97" spans="1:36" ht="14.25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12"/>
      <c r="N97" s="4"/>
      <c r="O97" s="4" t="s">
        <v>70</v>
      </c>
      <c r="P97" s="4"/>
      <c r="Q97" s="4"/>
      <c r="R97" s="4"/>
      <c r="S97" s="4">
        <v>301</v>
      </c>
      <c r="T97" s="16">
        <v>302</v>
      </c>
      <c r="U97" s="48">
        <v>302</v>
      </c>
      <c r="V97" s="4"/>
      <c r="W97" s="12" t="s">
        <v>71</v>
      </c>
      <c r="X97" s="4"/>
      <c r="Y97" s="4"/>
      <c r="Z97" s="4"/>
      <c r="AA97" s="4"/>
      <c r="AB97" s="4"/>
      <c r="AC97" s="4"/>
      <c r="AD97" s="4"/>
      <c r="AE97" s="4"/>
      <c r="AF97" s="4"/>
      <c r="AG97" s="4"/>
      <c r="AI97" s="4"/>
      <c r="AJ97" s="4"/>
    </row>
    <row r="98" spans="1:36" ht="14.25" x14ac:dyDescent="0.2">
      <c r="A98" s="9" t="s">
        <v>119</v>
      </c>
      <c r="B98" s="9"/>
      <c r="C98" s="4"/>
      <c r="D98" s="4"/>
      <c r="E98" s="4"/>
      <c r="F98" s="4"/>
      <c r="G98" s="4"/>
      <c r="H98" s="4"/>
      <c r="I98" s="4"/>
      <c r="J98" s="4"/>
      <c r="K98" s="4"/>
      <c r="L98" s="4"/>
      <c r="M98" s="12"/>
      <c r="N98" s="4"/>
      <c r="O98" s="13" t="s">
        <v>57</v>
      </c>
      <c r="P98" s="13"/>
      <c r="Q98" s="4"/>
      <c r="R98" s="4"/>
      <c r="S98" s="4"/>
      <c r="T98" s="4"/>
      <c r="V98" s="4"/>
      <c r="W98" s="12"/>
      <c r="X98" s="4"/>
      <c r="Y98" s="4"/>
      <c r="Z98" s="4"/>
      <c r="AA98" s="4"/>
      <c r="AB98" s="4"/>
      <c r="AC98" s="4"/>
      <c r="AD98" s="4"/>
      <c r="AE98" s="4"/>
      <c r="AF98" s="4"/>
      <c r="AG98" s="4"/>
      <c r="AI98" s="4"/>
      <c r="AJ98" s="4"/>
    </row>
    <row r="99" spans="1:36" ht="14.2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12"/>
      <c r="N99" s="4"/>
      <c r="O99" s="4" t="s">
        <v>50</v>
      </c>
      <c r="P99" s="4"/>
      <c r="Q99" s="4"/>
      <c r="R99" s="4"/>
      <c r="S99" s="4">
        <v>0</v>
      </c>
      <c r="T99" s="4"/>
      <c r="V99" s="4"/>
      <c r="W99" s="12" t="s">
        <v>42</v>
      </c>
      <c r="X99" s="4"/>
      <c r="Y99" s="4"/>
      <c r="Z99" s="4"/>
      <c r="AA99" s="4"/>
      <c r="AB99" s="4"/>
      <c r="AC99" s="4"/>
      <c r="AD99" s="4"/>
      <c r="AE99" s="4"/>
      <c r="AF99" s="4"/>
      <c r="AG99" s="4"/>
      <c r="AI99" s="4"/>
      <c r="AJ99" s="4"/>
    </row>
    <row r="100" spans="1:36" ht="14.25" x14ac:dyDescent="0.2">
      <c r="A100" s="4" t="s">
        <v>0</v>
      </c>
      <c r="B100" s="4"/>
      <c r="C100" s="4"/>
      <c r="D100" s="4"/>
      <c r="E100" s="4"/>
      <c r="F100" s="4"/>
      <c r="G100" s="4"/>
      <c r="H100" s="4"/>
      <c r="I100" s="4" t="s">
        <v>122</v>
      </c>
      <c r="J100" s="4"/>
      <c r="K100" s="4"/>
      <c r="L100" s="4"/>
      <c r="M100" s="12"/>
      <c r="N100" s="4"/>
      <c r="O100" s="4" t="s">
        <v>51</v>
      </c>
      <c r="P100" s="4"/>
      <c r="Q100" s="4"/>
      <c r="R100" s="4"/>
      <c r="S100" s="4">
        <v>0</v>
      </c>
      <c r="T100" s="4"/>
      <c r="V100" s="4"/>
      <c r="W100" s="12" t="s">
        <v>42</v>
      </c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I100" s="4"/>
      <c r="AJ100" s="4"/>
    </row>
    <row r="101" spans="1:36" ht="14.2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12"/>
      <c r="N101" s="4"/>
      <c r="O101" s="4" t="s">
        <v>52</v>
      </c>
      <c r="P101" s="4"/>
      <c r="Q101" s="4"/>
      <c r="R101" s="4"/>
      <c r="S101" s="4">
        <v>0</v>
      </c>
      <c r="T101" s="4"/>
      <c r="V101" s="4"/>
      <c r="W101" s="12" t="s">
        <v>42</v>
      </c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I101" s="4"/>
      <c r="AJ101" s="4"/>
    </row>
    <row r="102" spans="1:36" ht="14.25" x14ac:dyDescent="0.2">
      <c r="A102" s="4" t="s">
        <v>104</v>
      </c>
      <c r="B102" s="4"/>
      <c r="C102" s="4"/>
      <c r="D102" s="4"/>
      <c r="E102" s="4"/>
      <c r="F102" s="4"/>
      <c r="G102" s="4"/>
      <c r="H102" s="4"/>
      <c r="I102" s="4">
        <v>8.33</v>
      </c>
      <c r="J102" s="4">
        <v>26.5</v>
      </c>
      <c r="K102">
        <v>30</v>
      </c>
      <c r="L102" s="4"/>
      <c r="M102" s="12" t="s">
        <v>26</v>
      </c>
      <c r="N102" s="4"/>
      <c r="O102" s="4" t="s">
        <v>60</v>
      </c>
      <c r="P102" s="4"/>
      <c r="Q102" s="4"/>
      <c r="R102" s="4"/>
      <c r="S102" s="4">
        <v>0</v>
      </c>
      <c r="T102" s="4"/>
      <c r="V102" s="4"/>
      <c r="W102" s="12" t="s">
        <v>42</v>
      </c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I102" s="4"/>
      <c r="AJ102" s="4"/>
    </row>
    <row r="103" spans="1:36" ht="14.25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12"/>
      <c r="N103" s="4"/>
      <c r="O103" s="4" t="s">
        <v>61</v>
      </c>
      <c r="P103" s="4"/>
      <c r="Q103" s="4"/>
      <c r="R103" s="4"/>
      <c r="S103" s="4">
        <v>100</v>
      </c>
      <c r="T103" s="4"/>
      <c r="V103" s="4"/>
      <c r="W103" s="12" t="s">
        <v>42</v>
      </c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I103" s="4"/>
      <c r="AJ103" s="4"/>
    </row>
    <row r="104" spans="1:36" ht="14.25" x14ac:dyDescent="0.2">
      <c r="A104" s="4" t="s">
        <v>105</v>
      </c>
      <c r="B104" s="4"/>
      <c r="C104" s="4"/>
      <c r="D104" s="4"/>
      <c r="E104" s="4"/>
      <c r="F104" s="4"/>
      <c r="G104" s="4"/>
      <c r="H104" s="4"/>
      <c r="I104" s="4"/>
      <c r="J104" s="4"/>
      <c r="K104" s="20">
        <v>2125</v>
      </c>
      <c r="L104" s="4"/>
      <c r="M104" s="12" t="s">
        <v>107</v>
      </c>
      <c r="N104" s="4"/>
      <c r="O104" s="4" t="s">
        <v>53</v>
      </c>
      <c r="P104" s="4"/>
      <c r="Q104" s="4"/>
      <c r="R104" s="4"/>
      <c r="S104" s="4">
        <v>100</v>
      </c>
      <c r="T104" s="4"/>
      <c r="V104" s="4"/>
      <c r="W104" s="12" t="s">
        <v>42</v>
      </c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I104" s="4"/>
      <c r="AJ104" s="4"/>
    </row>
    <row r="105" spans="1:36" ht="14.25" x14ac:dyDescent="0.2">
      <c r="A105" s="4"/>
      <c r="B105" s="4"/>
      <c r="C105" s="4"/>
      <c r="D105" s="4"/>
      <c r="E105" s="4"/>
      <c r="F105" s="4"/>
      <c r="G105" s="4"/>
      <c r="H105" s="4"/>
      <c r="J105" s="4"/>
      <c r="K105" s="4"/>
      <c r="L105" s="4"/>
      <c r="M105" s="12"/>
      <c r="N105" s="4"/>
      <c r="O105" s="4" t="s">
        <v>62</v>
      </c>
      <c r="P105" s="4"/>
      <c r="Q105" s="4"/>
      <c r="R105" s="4"/>
      <c r="S105" s="4">
        <v>100</v>
      </c>
      <c r="T105" s="4"/>
      <c r="V105" s="4"/>
      <c r="W105" s="12" t="s">
        <v>42</v>
      </c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I105" s="4"/>
      <c r="AJ105" s="4"/>
    </row>
    <row r="106" spans="1:36" ht="14.25" x14ac:dyDescent="0.2">
      <c r="A106" s="4" t="s">
        <v>120</v>
      </c>
      <c r="B106" s="4"/>
      <c r="C106" s="4"/>
      <c r="D106" s="4"/>
      <c r="E106" s="4"/>
      <c r="F106" s="4"/>
      <c r="G106" s="4"/>
      <c r="H106" s="4"/>
      <c r="I106" s="4" t="s">
        <v>123</v>
      </c>
      <c r="J106" s="4"/>
      <c r="K106" s="4"/>
      <c r="L106" s="4"/>
      <c r="M106" s="12" t="s">
        <v>115</v>
      </c>
      <c r="N106" s="4"/>
      <c r="O106" s="4" t="s">
        <v>63</v>
      </c>
      <c r="P106" s="4"/>
      <c r="Q106" s="4"/>
      <c r="R106" s="4"/>
      <c r="S106" s="4">
        <v>100</v>
      </c>
      <c r="T106" s="4"/>
      <c r="V106" s="4"/>
      <c r="W106" s="12" t="s">
        <v>42</v>
      </c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I106" s="4"/>
      <c r="AJ106" s="4"/>
    </row>
    <row r="107" spans="1:36" ht="14.25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12"/>
      <c r="N107" s="4"/>
      <c r="O107" s="4" t="s">
        <v>64</v>
      </c>
      <c r="P107" s="4"/>
      <c r="Q107" s="4"/>
      <c r="R107" s="4"/>
      <c r="S107" s="4">
        <v>100</v>
      </c>
      <c r="T107" s="4"/>
      <c r="V107" s="4"/>
      <c r="W107" s="12" t="s">
        <v>42</v>
      </c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I107" s="4"/>
      <c r="AJ107" s="4"/>
    </row>
    <row r="108" spans="1:36" ht="14.25" x14ac:dyDescent="0.2">
      <c r="A108" s="4" t="s">
        <v>121</v>
      </c>
      <c r="B108" s="4"/>
      <c r="C108" s="4"/>
      <c r="D108" s="4"/>
      <c r="E108" s="4"/>
      <c r="F108" s="4"/>
      <c r="G108" s="4"/>
      <c r="H108" s="4"/>
      <c r="I108" s="4" t="s">
        <v>124</v>
      </c>
      <c r="J108" s="4"/>
      <c r="K108" s="4"/>
      <c r="L108" s="4"/>
      <c r="M108" s="12" t="s">
        <v>107</v>
      </c>
      <c r="N108" s="4"/>
      <c r="O108" s="4" t="s">
        <v>65</v>
      </c>
      <c r="P108" s="4"/>
      <c r="Q108" s="4"/>
      <c r="R108" s="4"/>
      <c r="S108" s="4">
        <v>100</v>
      </c>
      <c r="T108" s="4"/>
      <c r="V108" s="4"/>
      <c r="W108" s="12" t="s">
        <v>42</v>
      </c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I108" s="4"/>
      <c r="AJ108" s="4"/>
    </row>
    <row r="109" spans="1:36" ht="14.25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11"/>
      <c r="N109" s="4"/>
      <c r="O109" s="4" t="s">
        <v>66</v>
      </c>
      <c r="P109" s="4"/>
      <c r="Q109" s="4"/>
      <c r="R109" s="4"/>
      <c r="S109" s="4">
        <v>100</v>
      </c>
      <c r="T109" s="4"/>
      <c r="V109" s="4"/>
      <c r="W109" s="12" t="s">
        <v>42</v>
      </c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I109" s="4"/>
      <c r="AJ109" s="4"/>
    </row>
    <row r="110" spans="1:36" ht="14.25" x14ac:dyDescent="0.2">
      <c r="A110" s="4" t="s">
        <v>105</v>
      </c>
      <c r="B110" s="4"/>
      <c r="C110" s="4"/>
      <c r="D110" s="4"/>
      <c r="E110" s="4"/>
      <c r="F110" s="4"/>
      <c r="G110" s="4"/>
      <c r="H110" s="4"/>
      <c r="I110" s="4">
        <v>1235</v>
      </c>
      <c r="J110" s="4"/>
      <c r="K110" s="20">
        <v>618</v>
      </c>
      <c r="L110" s="4"/>
      <c r="M110" s="12" t="s">
        <v>107</v>
      </c>
      <c r="N110" s="4"/>
      <c r="O110" s="4" t="s">
        <v>67</v>
      </c>
      <c r="P110" s="4"/>
      <c r="Q110" s="4"/>
      <c r="R110" s="4"/>
      <c r="S110" s="4">
        <v>50</v>
      </c>
      <c r="T110" s="4"/>
      <c r="V110" s="4"/>
      <c r="W110" s="12" t="s">
        <v>42</v>
      </c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I110" s="4"/>
      <c r="AJ110" s="4"/>
    </row>
    <row r="111" spans="1:36" ht="14.25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12"/>
      <c r="N111" s="4"/>
      <c r="O111" s="4" t="s">
        <v>68</v>
      </c>
      <c r="P111" s="4"/>
      <c r="Q111" s="4"/>
      <c r="R111" s="4"/>
      <c r="S111" s="4">
        <v>100</v>
      </c>
      <c r="T111" s="4"/>
      <c r="V111" s="4"/>
      <c r="W111" s="12" t="s">
        <v>42</v>
      </c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I111" s="4"/>
      <c r="AJ111" s="4"/>
    </row>
    <row r="112" spans="1:36" ht="14.25" x14ac:dyDescent="0.2">
      <c r="A112" s="9" t="s">
        <v>126</v>
      </c>
      <c r="B112" s="9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12"/>
      <c r="N112" s="4"/>
      <c r="O112" s="4" t="s">
        <v>69</v>
      </c>
      <c r="P112" s="4"/>
      <c r="Q112" s="4"/>
      <c r="R112" s="4"/>
      <c r="S112" s="4">
        <v>100</v>
      </c>
      <c r="T112" s="4"/>
      <c r="V112" s="4"/>
      <c r="W112" s="12" t="s">
        <v>42</v>
      </c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I112" s="4"/>
      <c r="AJ112" s="4"/>
    </row>
    <row r="113" spans="1:36" ht="14.25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12"/>
      <c r="N113" s="4"/>
      <c r="O113" s="4" t="s">
        <v>54</v>
      </c>
      <c r="P113" s="4"/>
      <c r="Q113" s="4"/>
      <c r="R113" s="4"/>
      <c r="S113" s="4">
        <v>100</v>
      </c>
      <c r="T113" s="4"/>
      <c r="V113" s="4"/>
      <c r="W113" s="12" t="s">
        <v>42</v>
      </c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I113" s="4"/>
      <c r="AJ113" s="4"/>
    </row>
    <row r="114" spans="1:36" ht="14.25" x14ac:dyDescent="0.2">
      <c r="A114" s="4" t="s">
        <v>0</v>
      </c>
      <c r="B114" s="4"/>
      <c r="C114" s="4"/>
      <c r="D114" s="4"/>
      <c r="E114" s="4"/>
      <c r="F114" s="4"/>
      <c r="G114" s="4"/>
      <c r="H114" s="4"/>
      <c r="I114" s="4" t="s">
        <v>122</v>
      </c>
      <c r="J114" s="4"/>
      <c r="K114" s="4"/>
      <c r="L114" s="4"/>
      <c r="M114" s="12"/>
      <c r="N114" s="4"/>
      <c r="O114" s="4"/>
      <c r="P114" s="4"/>
      <c r="Q114" s="4"/>
      <c r="R114" s="4"/>
      <c r="S114" s="4"/>
      <c r="T114" s="4"/>
      <c r="V114" s="4"/>
      <c r="W114" s="12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I114" s="4"/>
      <c r="AJ114" s="4"/>
    </row>
    <row r="115" spans="1:36" ht="14.25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12"/>
      <c r="N115" s="4"/>
      <c r="O115" s="9" t="s">
        <v>44</v>
      </c>
      <c r="P115" s="9"/>
      <c r="Q115" s="9"/>
      <c r="R115" s="9"/>
      <c r="S115" s="4"/>
      <c r="T115" s="4"/>
      <c r="U115" s="4"/>
      <c r="V115" s="4"/>
      <c r="W115" s="12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I115" s="4"/>
      <c r="AJ115" s="4"/>
    </row>
    <row r="116" spans="1:36" ht="14.25" x14ac:dyDescent="0.2">
      <c r="A116" s="4" t="s">
        <v>104</v>
      </c>
      <c r="B116" s="4"/>
      <c r="C116" s="4"/>
      <c r="D116" s="4"/>
      <c r="E116" s="4"/>
      <c r="F116" s="4"/>
      <c r="G116" s="4"/>
      <c r="H116" s="4"/>
      <c r="I116" s="4">
        <v>1.89</v>
      </c>
      <c r="J116" s="4">
        <v>0</v>
      </c>
      <c r="K116" s="4"/>
      <c r="L116" s="4"/>
      <c r="M116" s="12" t="s">
        <v>26</v>
      </c>
      <c r="N116" s="4"/>
      <c r="O116" s="4" t="s">
        <v>48</v>
      </c>
      <c r="P116" s="4"/>
      <c r="Q116" s="4"/>
      <c r="R116" s="4"/>
      <c r="S116" s="4">
        <v>7.7</v>
      </c>
      <c r="T116" s="4"/>
      <c r="U116" s="4"/>
      <c r="V116" s="4">
        <v>7.7</v>
      </c>
      <c r="W116" s="12" t="s">
        <v>49</v>
      </c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I116" s="4"/>
      <c r="AJ116" s="4"/>
    </row>
    <row r="117" spans="1:36" ht="14.25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12"/>
      <c r="N117" s="4"/>
      <c r="O117" s="4" t="s">
        <v>50</v>
      </c>
      <c r="P117" s="4"/>
      <c r="Q117" s="4"/>
      <c r="R117" s="4"/>
      <c r="S117" s="4">
        <v>1.2</v>
      </c>
      <c r="T117" s="4"/>
      <c r="U117" s="4"/>
      <c r="V117" s="4">
        <v>0</v>
      </c>
      <c r="W117" s="12" t="s">
        <v>49</v>
      </c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I117" s="4"/>
      <c r="AJ117" s="4"/>
    </row>
    <row r="118" spans="1:36" ht="14.25" x14ac:dyDescent="0.2">
      <c r="A118" s="4" t="s">
        <v>105</v>
      </c>
      <c r="B118" s="4"/>
      <c r="C118" s="4"/>
      <c r="D118" s="4"/>
      <c r="E118" s="4"/>
      <c r="F118" s="4"/>
      <c r="G118" s="4"/>
      <c r="H118" s="4"/>
      <c r="I118" s="4">
        <v>4250</v>
      </c>
      <c r="J118" s="4"/>
      <c r="K118" s="20">
        <v>2125</v>
      </c>
      <c r="L118" s="4"/>
      <c r="M118" s="12" t="s">
        <v>107</v>
      </c>
      <c r="N118" s="4"/>
      <c r="O118" s="4" t="s">
        <v>51</v>
      </c>
      <c r="P118" s="4"/>
      <c r="Q118" s="4"/>
      <c r="R118" s="4"/>
      <c r="S118" s="4">
        <v>3.8</v>
      </c>
      <c r="T118" s="4"/>
      <c r="U118" s="4"/>
      <c r="V118" s="4">
        <v>3.8</v>
      </c>
      <c r="W118" s="12" t="s">
        <v>49</v>
      </c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I118" s="4"/>
      <c r="AJ118" s="4"/>
    </row>
    <row r="119" spans="1:36" ht="14.25" x14ac:dyDescent="0.2">
      <c r="A119" s="4"/>
      <c r="B119" s="4"/>
      <c r="C119" s="4"/>
      <c r="D119" s="4"/>
      <c r="E119" s="4"/>
      <c r="F119" s="4"/>
      <c r="G119" s="4"/>
      <c r="H119" s="4"/>
      <c r="J119" s="4"/>
      <c r="K119" s="4"/>
      <c r="L119" s="4"/>
      <c r="M119" s="12"/>
      <c r="N119" s="4"/>
      <c r="O119" s="4" t="s">
        <v>52</v>
      </c>
      <c r="P119" s="4"/>
      <c r="Q119" s="4"/>
      <c r="R119" s="4"/>
      <c r="S119" s="4">
        <v>1.8</v>
      </c>
      <c r="T119" s="4"/>
      <c r="U119" s="4"/>
      <c r="V119" s="4">
        <v>1.8</v>
      </c>
      <c r="W119" s="12" t="s">
        <v>49</v>
      </c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I119" s="4"/>
      <c r="AJ119" s="4"/>
    </row>
    <row r="120" spans="1:36" ht="14.25" x14ac:dyDescent="0.2">
      <c r="A120" s="4" t="s">
        <v>120</v>
      </c>
      <c r="B120" s="4"/>
      <c r="C120" s="4"/>
      <c r="D120" s="4"/>
      <c r="E120" s="4"/>
      <c r="F120" s="4"/>
      <c r="G120" s="4"/>
      <c r="H120" s="4"/>
      <c r="I120" s="4" t="s">
        <v>123</v>
      </c>
      <c r="J120" s="4"/>
      <c r="K120" s="4"/>
      <c r="L120" s="4"/>
      <c r="M120" s="12" t="s">
        <v>115</v>
      </c>
      <c r="N120" s="4"/>
      <c r="O120" s="4" t="s">
        <v>62</v>
      </c>
      <c r="P120" s="4"/>
      <c r="Q120" s="4"/>
      <c r="R120" s="4"/>
      <c r="S120" s="4">
        <v>0.8</v>
      </c>
      <c r="T120" s="4"/>
      <c r="U120" s="4"/>
      <c r="V120" s="4">
        <v>0</v>
      </c>
      <c r="W120" s="12" t="s">
        <v>49</v>
      </c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I120" s="4"/>
      <c r="AJ120" s="4"/>
    </row>
    <row r="121" spans="1:36" ht="14.25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12"/>
      <c r="N121" s="4"/>
      <c r="O121" s="4" t="s">
        <v>54</v>
      </c>
      <c r="P121" s="4"/>
      <c r="Q121" s="4"/>
      <c r="R121" s="4"/>
      <c r="S121" s="4">
        <v>0.1</v>
      </c>
      <c r="T121" s="4"/>
      <c r="U121" s="4"/>
      <c r="V121" s="4">
        <v>0.1</v>
      </c>
      <c r="W121" s="12" t="s">
        <v>49</v>
      </c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I121" s="4"/>
      <c r="AJ121" s="4"/>
    </row>
    <row r="122" spans="1:36" ht="14.25" x14ac:dyDescent="0.2">
      <c r="A122" s="4" t="s">
        <v>121</v>
      </c>
      <c r="B122" s="4"/>
      <c r="C122" s="4"/>
      <c r="D122" s="4"/>
      <c r="E122" s="4"/>
      <c r="F122" s="4"/>
      <c r="G122" s="4"/>
      <c r="H122" s="4"/>
      <c r="I122" s="4" t="s">
        <v>124</v>
      </c>
      <c r="J122" s="4"/>
      <c r="K122" s="4"/>
      <c r="L122" s="4"/>
      <c r="M122" s="12" t="s">
        <v>107</v>
      </c>
      <c r="N122" s="4"/>
      <c r="O122" s="4" t="s">
        <v>223</v>
      </c>
      <c r="S122" s="4">
        <v>0</v>
      </c>
      <c r="T122" s="4"/>
      <c r="U122" s="4"/>
      <c r="V122" s="4">
        <v>2</v>
      </c>
      <c r="W122" s="12" t="s">
        <v>49</v>
      </c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I122" s="4"/>
      <c r="AJ122" s="4"/>
    </row>
    <row r="123" spans="1:36" ht="14.25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11"/>
      <c r="N123" s="4"/>
      <c r="O123" s="4" t="s">
        <v>55</v>
      </c>
      <c r="P123" s="4"/>
      <c r="Q123" s="4"/>
      <c r="R123" s="4"/>
      <c r="S123" s="4">
        <v>19</v>
      </c>
      <c r="T123" s="4"/>
      <c r="U123" s="4"/>
      <c r="V123" s="4">
        <v>19</v>
      </c>
      <c r="W123" s="12" t="s">
        <v>42</v>
      </c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I123" s="4"/>
      <c r="AJ123" s="4"/>
    </row>
    <row r="124" spans="1:36" ht="14.25" x14ac:dyDescent="0.2">
      <c r="A124" s="4" t="s">
        <v>105</v>
      </c>
      <c r="B124" s="4"/>
      <c r="C124" s="4"/>
      <c r="D124" s="4"/>
      <c r="E124" s="4"/>
      <c r="F124" s="4"/>
      <c r="G124" s="4"/>
      <c r="H124" s="4"/>
      <c r="I124" s="4">
        <v>1235</v>
      </c>
      <c r="J124" s="4"/>
      <c r="K124" s="20">
        <v>618</v>
      </c>
      <c r="L124" s="4"/>
      <c r="M124" s="12" t="s">
        <v>107</v>
      </c>
      <c r="N124" s="4"/>
      <c r="O124" s="4" t="s">
        <v>56</v>
      </c>
      <c r="P124" s="4"/>
      <c r="Q124" s="4"/>
      <c r="R124" s="4"/>
      <c r="S124" s="4">
        <v>9</v>
      </c>
      <c r="T124" s="4"/>
      <c r="U124" s="4"/>
      <c r="V124" s="4">
        <v>2</v>
      </c>
      <c r="W124" s="12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I124" s="4"/>
      <c r="AJ124" s="4"/>
    </row>
    <row r="125" spans="1:36" ht="14.2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12"/>
      <c r="N125" s="4"/>
      <c r="O125" s="13" t="s">
        <v>57</v>
      </c>
      <c r="P125" s="13"/>
      <c r="Q125" s="4"/>
      <c r="R125" s="4"/>
      <c r="S125" s="4"/>
      <c r="T125" s="4"/>
      <c r="U125" s="4"/>
      <c r="V125" s="4"/>
      <c r="W125" s="12" t="s">
        <v>42</v>
      </c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I125" s="4"/>
      <c r="AJ125" s="4"/>
    </row>
    <row r="126" spans="1:36" ht="14.2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12"/>
      <c r="N126" s="4"/>
      <c r="O126" s="4" t="s">
        <v>50</v>
      </c>
      <c r="Q126" s="4"/>
      <c r="R126" s="4"/>
      <c r="S126" s="4">
        <v>0</v>
      </c>
      <c r="T126" s="4"/>
      <c r="U126" s="4"/>
      <c r="V126" s="4">
        <v>0</v>
      </c>
      <c r="W126" s="12" t="s">
        <v>42</v>
      </c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I126" s="4"/>
      <c r="AJ126" s="4"/>
    </row>
    <row r="127" spans="1:36" ht="14.25" x14ac:dyDescent="0.2">
      <c r="A127" s="9" t="s">
        <v>127</v>
      </c>
      <c r="B127" s="9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12"/>
      <c r="N127" s="4"/>
      <c r="O127" s="4" t="s">
        <v>51</v>
      </c>
      <c r="P127" s="4"/>
      <c r="Q127" s="4"/>
      <c r="R127" s="4"/>
      <c r="S127" s="4">
        <v>0</v>
      </c>
      <c r="T127" s="4"/>
      <c r="U127" s="4"/>
      <c r="V127" s="4">
        <v>0</v>
      </c>
      <c r="W127" s="12" t="s">
        <v>42</v>
      </c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I127" s="4"/>
      <c r="AJ127" s="4"/>
    </row>
    <row r="128" spans="1:36" ht="14.2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12"/>
      <c r="N128" s="4"/>
      <c r="O128" s="4" t="s">
        <v>52</v>
      </c>
      <c r="P128" s="4"/>
      <c r="Q128" s="4"/>
      <c r="R128" s="4"/>
      <c r="S128" s="4">
        <v>0</v>
      </c>
      <c r="T128" s="4"/>
      <c r="U128" s="4"/>
      <c r="V128" s="4">
        <v>0</v>
      </c>
      <c r="W128" s="12" t="s">
        <v>42</v>
      </c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I128" s="4"/>
      <c r="AJ128" s="4"/>
    </row>
    <row r="129" spans="1:36" ht="14.25" x14ac:dyDescent="0.2">
      <c r="A129" s="4" t="s">
        <v>0</v>
      </c>
      <c r="B129" s="4"/>
      <c r="C129" s="4"/>
      <c r="D129" s="4"/>
      <c r="E129" s="4"/>
      <c r="F129" s="4"/>
      <c r="G129" s="4"/>
      <c r="H129" s="4"/>
      <c r="I129" s="4" t="s">
        <v>128</v>
      </c>
      <c r="J129" s="4"/>
      <c r="K129" s="4"/>
      <c r="L129" s="4"/>
      <c r="M129" s="12"/>
      <c r="N129" s="4"/>
      <c r="O129" s="4" t="s">
        <v>62</v>
      </c>
      <c r="P129" s="4"/>
      <c r="Q129" s="4"/>
      <c r="R129" s="4"/>
      <c r="S129" s="4">
        <v>100</v>
      </c>
      <c r="T129" s="4"/>
      <c r="U129" s="4"/>
      <c r="V129" s="4">
        <v>0</v>
      </c>
      <c r="W129" s="12" t="s">
        <v>42</v>
      </c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I129" s="4"/>
      <c r="AJ129" s="4"/>
    </row>
    <row r="130" spans="1:36" ht="14.25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12"/>
      <c r="N130" s="4"/>
      <c r="O130" s="4" t="s">
        <v>54</v>
      </c>
      <c r="P130" s="4"/>
      <c r="Q130" s="4"/>
      <c r="R130" s="4"/>
      <c r="S130" s="4">
        <v>100</v>
      </c>
      <c r="T130" s="4"/>
      <c r="U130" s="4"/>
      <c r="V130" s="4">
        <v>100</v>
      </c>
      <c r="W130" s="12" t="s">
        <v>42</v>
      </c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I130" s="4"/>
      <c r="AJ130" s="4"/>
    </row>
    <row r="131" spans="1:36" ht="14.25" x14ac:dyDescent="0.2">
      <c r="A131" s="4" t="s">
        <v>104</v>
      </c>
      <c r="B131" s="4"/>
      <c r="C131" s="4"/>
      <c r="D131" s="4"/>
      <c r="E131" s="4"/>
      <c r="F131" s="4"/>
      <c r="G131" s="4"/>
      <c r="H131" s="4"/>
      <c r="I131" s="4">
        <v>0.15</v>
      </c>
      <c r="J131" s="4">
        <v>29.3</v>
      </c>
      <c r="K131" s="4">
        <v>77.5</v>
      </c>
      <c r="L131" s="4"/>
      <c r="M131" s="12" t="s">
        <v>26</v>
      </c>
      <c r="N131" s="4"/>
      <c r="O131" s="4" t="s">
        <v>223</v>
      </c>
      <c r="P131" s="4"/>
      <c r="Q131" s="4"/>
      <c r="R131" s="4"/>
      <c r="S131" s="4">
        <v>50</v>
      </c>
      <c r="V131" s="4">
        <v>50</v>
      </c>
      <c r="W131" s="12" t="s">
        <v>42</v>
      </c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I131" s="4"/>
      <c r="AJ131" s="4"/>
    </row>
    <row r="132" spans="1:36" ht="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12"/>
      <c r="N132" s="4"/>
      <c r="O132" s="5" t="s">
        <v>72</v>
      </c>
      <c r="P132" s="4"/>
      <c r="Q132" s="4"/>
      <c r="R132" s="4"/>
      <c r="S132" s="4"/>
      <c r="T132" s="4"/>
      <c r="U132" s="4"/>
      <c r="V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I132" s="4"/>
      <c r="AJ132" s="4"/>
    </row>
    <row r="133" spans="1:36" ht="14.25" x14ac:dyDescent="0.2">
      <c r="A133" s="4" t="s">
        <v>105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12" t="s">
        <v>107</v>
      </c>
      <c r="N133" s="4"/>
      <c r="O133" s="4" t="s">
        <v>73</v>
      </c>
      <c r="P133" s="4"/>
      <c r="Q133" s="4"/>
      <c r="R133" s="4"/>
      <c r="S133" s="4">
        <v>0</v>
      </c>
      <c r="T133" s="4"/>
      <c r="U133" s="4"/>
      <c r="V133" s="4"/>
      <c r="W133" s="12" t="s">
        <v>35</v>
      </c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I133" s="4"/>
      <c r="AJ133" s="4"/>
    </row>
    <row r="134" spans="1:36" ht="14.25" x14ac:dyDescent="0.2">
      <c r="A134" s="4"/>
      <c r="B134" s="4"/>
      <c r="C134" s="4"/>
      <c r="D134" s="4"/>
      <c r="E134" s="4"/>
      <c r="F134" s="4"/>
      <c r="G134" s="4"/>
      <c r="H134" s="4"/>
      <c r="I134" s="4" t="s">
        <v>123</v>
      </c>
      <c r="J134" s="4"/>
      <c r="K134" s="4"/>
      <c r="L134" s="4"/>
      <c r="M134" s="12"/>
      <c r="N134" s="4"/>
      <c r="O134" s="4" t="s">
        <v>74</v>
      </c>
      <c r="P134" s="4"/>
      <c r="Q134" s="4"/>
      <c r="R134" s="4"/>
      <c r="S134" s="4">
        <v>0</v>
      </c>
      <c r="T134" s="4"/>
      <c r="U134" s="4"/>
      <c r="V134" s="4"/>
      <c r="W134" s="12" t="s">
        <v>35</v>
      </c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I134" s="4"/>
      <c r="AJ134" s="4"/>
    </row>
    <row r="135" spans="1:36" ht="14.25" x14ac:dyDescent="0.2">
      <c r="A135" s="4" t="s">
        <v>120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12" t="s">
        <v>115</v>
      </c>
      <c r="N135" s="4"/>
      <c r="O135" s="4" t="s">
        <v>75</v>
      </c>
      <c r="P135" s="4"/>
      <c r="Q135" s="4"/>
      <c r="R135" s="4"/>
      <c r="S135" s="4">
        <v>0</v>
      </c>
      <c r="T135" s="4"/>
      <c r="U135" s="4"/>
      <c r="V135" s="4"/>
      <c r="W135" s="12" t="s">
        <v>27</v>
      </c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I135" s="4"/>
      <c r="AJ135" s="4"/>
    </row>
    <row r="136" spans="1:36" ht="14.25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12"/>
      <c r="N136" s="4"/>
      <c r="O136" s="4" t="s">
        <v>76</v>
      </c>
      <c r="P136" s="4"/>
      <c r="Q136" s="4"/>
      <c r="R136" s="4"/>
      <c r="S136" s="4">
        <v>0</v>
      </c>
      <c r="T136" s="4"/>
      <c r="U136" s="4"/>
      <c r="V136" s="4"/>
      <c r="W136" s="12" t="s">
        <v>27</v>
      </c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I136" s="4"/>
      <c r="AJ136" s="4"/>
    </row>
    <row r="137" spans="1:36" ht="14.25" x14ac:dyDescent="0.2">
      <c r="A137" s="4" t="s">
        <v>121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12" t="s">
        <v>107</v>
      </c>
      <c r="N137" s="4"/>
      <c r="O137" s="4" t="s">
        <v>77</v>
      </c>
      <c r="P137" s="4"/>
      <c r="Q137" s="4"/>
      <c r="R137" s="4"/>
      <c r="S137" s="4">
        <v>195</v>
      </c>
      <c r="T137" s="4"/>
      <c r="U137" s="22">
        <v>0</v>
      </c>
      <c r="V137" s="4">
        <v>0</v>
      </c>
      <c r="W137" s="12" t="s">
        <v>27</v>
      </c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I137" s="4"/>
      <c r="AJ137" s="4"/>
    </row>
    <row r="138" spans="1:36" ht="14.2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11"/>
      <c r="N138" s="4"/>
      <c r="O138" s="4" t="s">
        <v>78</v>
      </c>
      <c r="P138" s="4"/>
      <c r="Q138" s="4"/>
      <c r="R138" s="4"/>
      <c r="S138" s="4">
        <v>0</v>
      </c>
      <c r="T138" s="4"/>
      <c r="U138" s="4"/>
      <c r="V138" s="4"/>
      <c r="W138" s="12" t="s">
        <v>79</v>
      </c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I138" s="4"/>
      <c r="AJ138" s="4"/>
    </row>
    <row r="139" spans="1:36" ht="14.25" x14ac:dyDescent="0.2">
      <c r="A139" s="4" t="s">
        <v>105</v>
      </c>
      <c r="B139" s="4"/>
      <c r="C139" s="4"/>
      <c r="D139" s="4"/>
      <c r="E139" s="4"/>
      <c r="F139" s="4"/>
      <c r="G139" s="4"/>
      <c r="H139" s="4"/>
      <c r="I139" s="4">
        <v>8341.5</v>
      </c>
      <c r="J139" s="4"/>
      <c r="K139" s="20">
        <v>4171</v>
      </c>
      <c r="L139" s="4"/>
      <c r="M139" s="12" t="s">
        <v>107</v>
      </c>
      <c r="N139" s="4"/>
      <c r="O139" s="4"/>
      <c r="P139" s="4"/>
      <c r="Q139" s="4"/>
      <c r="R139" s="4"/>
      <c r="S139" s="4"/>
      <c r="T139" s="4"/>
      <c r="V139" s="4"/>
      <c r="W139" s="12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I139" s="4"/>
      <c r="AJ139" s="4"/>
    </row>
    <row r="140" spans="1:36" ht="14.2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12"/>
      <c r="N140" s="4"/>
      <c r="O140" s="4"/>
      <c r="P140" s="4"/>
      <c r="Q140" s="4"/>
      <c r="R140" s="4"/>
      <c r="S140" s="4"/>
      <c r="T140" s="4"/>
      <c r="V140" s="4"/>
      <c r="W140" s="12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I140" s="4"/>
      <c r="AJ140" s="4"/>
    </row>
    <row r="141" spans="1:36" ht="14.25" x14ac:dyDescent="0.2">
      <c r="A141" s="4" t="s">
        <v>106</v>
      </c>
      <c r="B141" s="4"/>
      <c r="C141" s="4"/>
      <c r="D141" s="4"/>
      <c r="E141" s="4"/>
      <c r="F141" s="4"/>
      <c r="G141" s="4"/>
      <c r="H141" s="4"/>
      <c r="I141" s="4">
        <v>3</v>
      </c>
      <c r="J141" s="4"/>
      <c r="K141" s="4"/>
      <c r="L141" s="4"/>
      <c r="M141" s="12" t="s">
        <v>108</v>
      </c>
      <c r="N141" s="4"/>
      <c r="O141" s="4"/>
      <c r="P141" s="4"/>
      <c r="Q141" s="4"/>
      <c r="R141" s="4"/>
      <c r="S141" s="4"/>
      <c r="T141" s="4"/>
      <c r="V141" s="4"/>
      <c r="W141" s="12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I141" s="4"/>
      <c r="AJ141" s="4"/>
    </row>
    <row r="142" spans="1:36" ht="14.25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12"/>
      <c r="N142" s="4"/>
      <c r="O142" s="4"/>
      <c r="P142" s="4"/>
      <c r="Q142" s="4"/>
      <c r="R142" s="4"/>
      <c r="S142" s="4"/>
      <c r="T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I142" s="4"/>
      <c r="AJ142" s="4"/>
    </row>
    <row r="143" spans="1:36" ht="14.25" x14ac:dyDescent="0.2">
      <c r="A143" s="9" t="s">
        <v>125</v>
      </c>
      <c r="B143" s="9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12"/>
      <c r="N143" s="4"/>
      <c r="O143" s="4"/>
      <c r="P143" s="4"/>
      <c r="Q143" s="4"/>
      <c r="R143" s="4"/>
      <c r="S143" s="4"/>
      <c r="T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I143" s="4"/>
      <c r="AJ143" s="4"/>
    </row>
    <row r="144" spans="1:36" ht="14.25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12"/>
      <c r="N144" s="4"/>
      <c r="O144" s="4"/>
      <c r="P144" s="4"/>
      <c r="Q144" s="4"/>
      <c r="R144" s="4"/>
      <c r="S144" s="4"/>
      <c r="T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I144" s="4"/>
      <c r="AJ144" s="4"/>
    </row>
    <row r="145" spans="1:36" ht="14.25" x14ac:dyDescent="0.2">
      <c r="A145" s="4" t="s">
        <v>0</v>
      </c>
      <c r="B145" s="4"/>
      <c r="C145" s="4"/>
      <c r="D145" s="4"/>
      <c r="E145" s="4"/>
      <c r="F145" s="4"/>
      <c r="G145" s="4"/>
      <c r="H145" s="4"/>
      <c r="I145" s="4" t="s">
        <v>122</v>
      </c>
      <c r="J145" s="4"/>
      <c r="K145" s="4"/>
      <c r="L145" s="4"/>
      <c r="M145" s="12"/>
      <c r="N145" s="4"/>
      <c r="O145" s="4"/>
      <c r="P145" s="4"/>
      <c r="Q145" s="4"/>
      <c r="R145" s="4"/>
      <c r="S145" s="4"/>
      <c r="T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I145" s="4"/>
      <c r="AJ145" s="4"/>
    </row>
    <row r="146" spans="1:36" ht="14.2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12"/>
      <c r="N146" s="4"/>
      <c r="O146" s="4"/>
      <c r="P146" s="4"/>
      <c r="Q146" s="4"/>
      <c r="R146" s="4"/>
      <c r="S146" s="4"/>
      <c r="T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I146" s="4"/>
      <c r="AJ146" s="4"/>
    </row>
    <row r="147" spans="1:36" ht="14.25" x14ac:dyDescent="0.2">
      <c r="A147" s="4" t="s">
        <v>104</v>
      </c>
      <c r="B147" s="4"/>
      <c r="C147" s="4"/>
      <c r="D147" s="4"/>
      <c r="E147" s="4"/>
      <c r="F147" s="4"/>
      <c r="G147" s="4"/>
      <c r="H147" s="4"/>
      <c r="I147" s="4">
        <v>5.2</v>
      </c>
      <c r="J147" s="4">
        <v>0</v>
      </c>
      <c r="K147" s="4">
        <v>0</v>
      </c>
      <c r="L147" s="4"/>
      <c r="M147" s="12" t="s">
        <v>26</v>
      </c>
      <c r="N147" s="4"/>
      <c r="O147" s="4"/>
      <c r="P147" s="4"/>
      <c r="Q147" s="4"/>
      <c r="R147" s="4"/>
      <c r="S147" s="4"/>
      <c r="T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I147" s="4"/>
      <c r="AJ147" s="4"/>
    </row>
    <row r="148" spans="1:36" ht="14.25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12"/>
      <c r="N148" s="4"/>
      <c r="O148" s="4"/>
      <c r="P148" s="4"/>
      <c r="Q148" s="4"/>
      <c r="R148" s="4"/>
      <c r="S148" s="4"/>
      <c r="T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I148" s="4"/>
      <c r="AJ148" s="4"/>
    </row>
    <row r="149" spans="1:36" ht="14.25" x14ac:dyDescent="0.2">
      <c r="A149" s="4" t="s">
        <v>105</v>
      </c>
      <c r="B149" s="4"/>
      <c r="C149" s="4"/>
      <c r="D149" s="4"/>
      <c r="E149" s="4"/>
      <c r="F149" s="4"/>
      <c r="G149" s="4"/>
      <c r="H149" s="4"/>
      <c r="I149" s="4">
        <v>4250</v>
      </c>
      <c r="J149" s="4"/>
      <c r="K149" s="20">
        <v>2125</v>
      </c>
      <c r="L149" s="4"/>
      <c r="M149" s="12" t="s">
        <v>107</v>
      </c>
      <c r="N149" s="4"/>
      <c r="O149" s="4"/>
      <c r="P149" s="4"/>
      <c r="Q149" s="4"/>
      <c r="R149" s="4"/>
      <c r="S149" s="4"/>
      <c r="T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I149" s="4"/>
      <c r="AJ149" s="4"/>
    </row>
    <row r="150" spans="1:36" ht="14.25" x14ac:dyDescent="0.2">
      <c r="A150" s="4"/>
      <c r="B150" s="4"/>
      <c r="C150" s="4"/>
      <c r="D150" s="4"/>
      <c r="E150" s="4"/>
      <c r="F150" s="4"/>
      <c r="G150" s="4"/>
      <c r="H150" s="4"/>
      <c r="J150" s="4"/>
      <c r="K150" s="4"/>
      <c r="L150" s="4"/>
      <c r="M150" s="12"/>
      <c r="N150" s="4"/>
      <c r="O150" s="4"/>
      <c r="P150" s="4"/>
      <c r="Q150" s="4"/>
      <c r="R150" s="4"/>
      <c r="S150" s="4"/>
      <c r="T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I150" s="4"/>
      <c r="AJ150" s="4"/>
    </row>
    <row r="151" spans="1:36" ht="14.25" x14ac:dyDescent="0.2">
      <c r="A151" s="4" t="s">
        <v>120</v>
      </c>
      <c r="B151" s="4"/>
      <c r="C151" s="4"/>
      <c r="D151" s="4"/>
      <c r="E151" s="4"/>
      <c r="F151" s="4"/>
      <c r="G151" s="4"/>
      <c r="H151" s="4"/>
      <c r="I151" s="4" t="s">
        <v>123</v>
      </c>
      <c r="J151" s="4"/>
      <c r="K151" s="4"/>
      <c r="L151" s="4"/>
      <c r="M151" s="12" t="s">
        <v>115</v>
      </c>
      <c r="N151" s="4"/>
      <c r="O151" s="4"/>
      <c r="P151" s="4"/>
      <c r="Q151" s="4"/>
      <c r="R151" s="4"/>
      <c r="S151" s="4"/>
      <c r="T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I151" s="4"/>
      <c r="AJ151" s="4"/>
    </row>
    <row r="152" spans="1:36" ht="14.2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12"/>
      <c r="N152" s="4"/>
      <c r="O152" s="4"/>
      <c r="P152" s="4"/>
      <c r="Q152" s="4"/>
      <c r="R152" s="4"/>
      <c r="S152" s="4"/>
      <c r="T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I152" s="4"/>
      <c r="AJ152" s="4"/>
    </row>
    <row r="153" spans="1:36" ht="14.25" x14ac:dyDescent="0.2">
      <c r="A153" s="4" t="s">
        <v>121</v>
      </c>
      <c r="B153" s="4"/>
      <c r="C153" s="4"/>
      <c r="D153" s="4"/>
      <c r="E153" s="4"/>
      <c r="F153" s="4"/>
      <c r="G153" s="4"/>
      <c r="H153" s="4"/>
      <c r="I153" s="4" t="s">
        <v>124</v>
      </c>
      <c r="J153" s="4"/>
      <c r="K153" s="4"/>
      <c r="L153" s="4"/>
      <c r="M153" s="12" t="s">
        <v>107</v>
      </c>
      <c r="N153" s="4"/>
      <c r="O153" s="4"/>
      <c r="P153" s="4"/>
      <c r="Q153" s="4"/>
      <c r="R153" s="4"/>
      <c r="S153" s="4"/>
      <c r="T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I153" s="4"/>
      <c r="AJ153" s="4"/>
    </row>
    <row r="154" spans="1:36" ht="14.25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11"/>
      <c r="N154" s="4"/>
      <c r="O154" s="4"/>
      <c r="P154" s="4"/>
      <c r="Q154" s="4"/>
      <c r="R154" s="4"/>
      <c r="S154" s="4"/>
      <c r="T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I154" s="4"/>
      <c r="AJ154" s="4"/>
    </row>
    <row r="155" spans="1:36" ht="14.25" x14ac:dyDescent="0.2">
      <c r="A155" s="4" t="s">
        <v>105</v>
      </c>
      <c r="B155" s="4"/>
      <c r="C155" s="4"/>
      <c r="D155" s="4"/>
      <c r="E155" s="4"/>
      <c r="F155" s="4"/>
      <c r="G155" s="4"/>
      <c r="H155" s="4"/>
      <c r="I155" s="4">
        <v>1235</v>
      </c>
      <c r="J155" s="4"/>
      <c r="K155" s="20">
        <v>618</v>
      </c>
      <c r="L155" s="4"/>
      <c r="M155" s="12" t="s">
        <v>107</v>
      </c>
      <c r="N155" s="4"/>
      <c r="O155" s="4"/>
      <c r="P155" s="4"/>
      <c r="Q155" s="4"/>
      <c r="R155" s="4"/>
      <c r="S155" s="4"/>
      <c r="T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I155" s="4"/>
      <c r="AJ155" s="4"/>
    </row>
    <row r="156" spans="1:36" ht="14.25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I156" s="4"/>
      <c r="AJ156" s="4"/>
    </row>
    <row r="157" spans="1:36" ht="14.25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I157" s="4"/>
      <c r="AJ157" s="4"/>
    </row>
    <row r="158" spans="1:36" ht="14.25" x14ac:dyDescent="0.2">
      <c r="A158" s="9" t="s">
        <v>129</v>
      </c>
      <c r="B158" s="9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12"/>
      <c r="N158" s="4"/>
      <c r="O158" s="4"/>
      <c r="P158" s="4"/>
      <c r="Q158" s="4"/>
      <c r="R158" s="4"/>
      <c r="S158" s="4"/>
      <c r="T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I158" s="4"/>
      <c r="AJ158" s="4"/>
    </row>
    <row r="159" spans="1:36" ht="14.2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12"/>
      <c r="N159" s="4"/>
      <c r="O159" s="4"/>
      <c r="P159" s="4"/>
      <c r="Q159" s="4"/>
      <c r="R159" s="4"/>
      <c r="S159" s="4"/>
      <c r="T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</row>
    <row r="160" spans="1:36" ht="14.25" x14ac:dyDescent="0.2">
      <c r="A160" s="4" t="s">
        <v>0</v>
      </c>
      <c r="B160" s="4"/>
      <c r="C160" s="4"/>
      <c r="D160" s="4"/>
      <c r="E160" s="4"/>
      <c r="F160" s="4"/>
      <c r="G160" s="4"/>
      <c r="H160" s="4"/>
      <c r="I160" s="4" t="s">
        <v>130</v>
      </c>
      <c r="J160" s="4"/>
      <c r="K160" s="20" t="s">
        <v>128</v>
      </c>
      <c r="L160" s="4"/>
      <c r="M160" s="12"/>
      <c r="N160" s="4"/>
      <c r="O160" s="4"/>
      <c r="P160" s="4"/>
      <c r="Q160" s="4"/>
      <c r="R160" s="4"/>
      <c r="S160" s="4"/>
      <c r="T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</row>
    <row r="161" spans="1:36" ht="14.2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12"/>
      <c r="N161" s="4"/>
      <c r="O161" s="4"/>
      <c r="P161" s="4"/>
      <c r="Q161" s="4"/>
      <c r="R161" s="4"/>
      <c r="S161" s="4"/>
      <c r="T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</row>
    <row r="162" spans="1:36" ht="14.25" x14ac:dyDescent="0.2">
      <c r="A162" s="4" t="s">
        <v>104</v>
      </c>
      <c r="B162" s="4"/>
      <c r="C162" s="4"/>
      <c r="D162" s="4"/>
      <c r="E162" s="4"/>
      <c r="F162" s="4"/>
      <c r="G162" s="4"/>
      <c r="H162" s="4"/>
      <c r="I162" s="4">
        <v>4.09</v>
      </c>
      <c r="J162" s="4">
        <v>91.4</v>
      </c>
      <c r="K162" s="4"/>
      <c r="L162" s="4"/>
      <c r="M162" s="12" t="s">
        <v>26</v>
      </c>
      <c r="N162" s="4"/>
      <c r="O162" s="4"/>
      <c r="P162" s="4"/>
      <c r="Q162" s="4"/>
      <c r="R162" s="4"/>
      <c r="S162" s="4"/>
      <c r="T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</row>
    <row r="163" spans="1:36" ht="14.25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12"/>
      <c r="N163" s="4"/>
      <c r="O163" s="4"/>
      <c r="P163" s="4"/>
      <c r="Q163" s="4"/>
      <c r="R163" s="4"/>
      <c r="S163" s="4"/>
      <c r="T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</row>
    <row r="164" spans="1:36" ht="14.25" x14ac:dyDescent="0.2">
      <c r="A164" s="4" t="s">
        <v>105</v>
      </c>
      <c r="B164" s="4"/>
      <c r="C164" s="4"/>
      <c r="D164" s="4"/>
      <c r="E164" s="4"/>
      <c r="F164" s="4"/>
      <c r="G164" s="4"/>
      <c r="H164" s="4"/>
      <c r="I164" s="4">
        <v>9945</v>
      </c>
      <c r="J164" s="4"/>
      <c r="K164" s="20">
        <v>4973</v>
      </c>
      <c r="L164" s="4"/>
      <c r="M164" s="12" t="s">
        <v>107</v>
      </c>
      <c r="N164" s="4"/>
      <c r="O164" s="4"/>
      <c r="P164" s="4"/>
      <c r="Q164" s="4"/>
      <c r="R164" s="4"/>
      <c r="S164" s="4"/>
      <c r="T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</row>
    <row r="165" spans="1:36" ht="14.25" x14ac:dyDescent="0.2">
      <c r="A165" s="4"/>
      <c r="B165" s="4"/>
      <c r="C165" s="4"/>
      <c r="D165" s="4"/>
      <c r="E165" s="4"/>
      <c r="F165" s="4"/>
      <c r="G165" s="4"/>
      <c r="H165" s="4"/>
      <c r="J165" s="4"/>
      <c r="K165" s="4"/>
      <c r="L165" s="4"/>
      <c r="M165" s="12"/>
      <c r="N165" s="4"/>
      <c r="O165" s="4"/>
      <c r="P165" s="4"/>
      <c r="Q165" s="4"/>
      <c r="R165" s="4"/>
      <c r="S165" s="4"/>
      <c r="T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</row>
    <row r="166" spans="1:36" ht="14.25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12"/>
      <c r="N166" s="4"/>
      <c r="O166" s="4"/>
      <c r="P166" s="4"/>
      <c r="Q166" s="4"/>
      <c r="R166" s="4"/>
      <c r="S166" s="4"/>
      <c r="T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</row>
    <row r="167" spans="1:36" ht="14.2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12"/>
      <c r="N167" s="4"/>
      <c r="O167" s="4"/>
      <c r="P167" s="4"/>
      <c r="Q167" s="4"/>
      <c r="R167" s="4"/>
      <c r="S167" s="4"/>
      <c r="T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</row>
    <row r="168" spans="1:36" ht="14.25" x14ac:dyDescent="0.2">
      <c r="A168" s="4" t="s">
        <v>121</v>
      </c>
      <c r="B168" s="4"/>
      <c r="C168" s="4"/>
      <c r="D168" s="4"/>
      <c r="E168" s="4"/>
      <c r="F168" s="4"/>
      <c r="G168" s="4"/>
      <c r="H168" s="4"/>
      <c r="I168" s="4" t="s">
        <v>131</v>
      </c>
      <c r="J168" s="4"/>
      <c r="K168" s="4"/>
      <c r="L168" s="4"/>
      <c r="M168" s="12" t="s">
        <v>107</v>
      </c>
      <c r="N168" s="4"/>
      <c r="O168" s="4"/>
      <c r="P168" s="4"/>
      <c r="Q168" s="4"/>
      <c r="R168" s="4"/>
      <c r="S168" s="4"/>
      <c r="T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</row>
    <row r="169" spans="1:36" ht="14.25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11"/>
      <c r="N169" s="4"/>
      <c r="O169" s="4"/>
      <c r="P169" s="4"/>
      <c r="Q169" s="4"/>
      <c r="R169" s="4"/>
      <c r="S169" s="4"/>
      <c r="T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</row>
    <row r="170" spans="1:36" ht="14.25" x14ac:dyDescent="0.2">
      <c r="A170" s="9" t="s">
        <v>132</v>
      </c>
      <c r="B170" s="9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12"/>
      <c r="N170" s="4"/>
      <c r="O170" s="4"/>
      <c r="P170" s="4"/>
      <c r="Q170" s="4"/>
      <c r="R170" s="4"/>
      <c r="S170" s="4"/>
      <c r="T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</row>
    <row r="171" spans="1:36" ht="14.2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12"/>
      <c r="N171" s="4"/>
      <c r="O171" s="4"/>
      <c r="P171" s="4"/>
      <c r="Q171" s="4"/>
      <c r="R171" s="4"/>
      <c r="S171" s="4"/>
      <c r="T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</row>
    <row r="172" spans="1:36" ht="14.25" x14ac:dyDescent="0.2">
      <c r="A172" s="4" t="s">
        <v>0</v>
      </c>
      <c r="B172" s="4"/>
      <c r="C172" s="4"/>
      <c r="D172" s="4"/>
      <c r="E172" s="4"/>
      <c r="F172" s="4"/>
      <c r="G172" s="4"/>
      <c r="H172" s="4"/>
      <c r="I172" s="4" t="s">
        <v>130</v>
      </c>
      <c r="J172" s="4"/>
      <c r="K172" s="20" t="s">
        <v>128</v>
      </c>
      <c r="L172" s="4"/>
      <c r="M172" s="12"/>
      <c r="N172" s="4"/>
      <c r="O172" s="4"/>
      <c r="P172" s="4"/>
      <c r="Q172" s="4"/>
      <c r="R172" s="4"/>
      <c r="S172" s="4"/>
      <c r="T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</row>
    <row r="173" spans="1:36" ht="14.2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12"/>
      <c r="N173" s="4"/>
      <c r="O173" s="4"/>
      <c r="P173" s="4"/>
      <c r="Q173" s="4"/>
      <c r="R173" s="4"/>
      <c r="S173" s="4"/>
      <c r="T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</row>
    <row r="174" spans="1:36" ht="14.25" x14ac:dyDescent="0.2">
      <c r="A174" s="4" t="s">
        <v>104</v>
      </c>
      <c r="B174" s="4"/>
      <c r="C174" s="4"/>
      <c r="D174" s="4"/>
      <c r="E174" s="4"/>
      <c r="F174" s="4"/>
      <c r="G174" s="4"/>
      <c r="H174" s="4"/>
      <c r="I174" s="4">
        <v>4.05</v>
      </c>
      <c r="J174" s="4">
        <v>0</v>
      </c>
      <c r="K174" s="4"/>
      <c r="L174" s="4"/>
      <c r="M174" s="12" t="s">
        <v>26</v>
      </c>
      <c r="N174" s="4"/>
      <c r="O174" s="4"/>
      <c r="P174" s="4"/>
      <c r="Q174" s="4"/>
      <c r="R174" s="4"/>
      <c r="S174" s="4"/>
      <c r="T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</row>
    <row r="175" spans="1:36" ht="14.25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12"/>
      <c r="N175" s="4"/>
      <c r="O175" s="4"/>
      <c r="P175" s="4"/>
      <c r="Q175" s="4"/>
      <c r="R175" s="4"/>
      <c r="S175" s="4"/>
      <c r="T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</row>
    <row r="176" spans="1:36" ht="14.25" x14ac:dyDescent="0.2">
      <c r="A176" s="4" t="s">
        <v>105</v>
      </c>
      <c r="B176" s="4"/>
      <c r="C176" s="4"/>
      <c r="D176" s="4"/>
      <c r="E176" s="4"/>
      <c r="F176" s="4"/>
      <c r="G176" s="4"/>
      <c r="H176" s="4"/>
      <c r="I176" s="4">
        <v>9945</v>
      </c>
      <c r="J176" s="4"/>
      <c r="K176" s="20">
        <v>4973</v>
      </c>
      <c r="L176" s="4"/>
      <c r="M176" s="12" t="s">
        <v>107</v>
      </c>
      <c r="N176" s="4"/>
      <c r="O176" s="4"/>
      <c r="P176" s="4"/>
      <c r="Q176" s="4"/>
      <c r="R176" s="4"/>
      <c r="S176" s="4"/>
      <c r="T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</row>
    <row r="177" spans="1:36" ht="14.25" x14ac:dyDescent="0.2">
      <c r="A177" s="4"/>
      <c r="B177" s="4"/>
      <c r="C177" s="4"/>
      <c r="D177" s="4"/>
      <c r="E177" s="4"/>
      <c r="F177" s="4"/>
      <c r="G177" s="4"/>
      <c r="H177" s="4"/>
      <c r="J177" s="4"/>
      <c r="K177" s="4"/>
      <c r="L177" s="4"/>
      <c r="M177" s="12"/>
      <c r="N177" s="4"/>
      <c r="O177" s="4"/>
      <c r="P177" s="4"/>
      <c r="Q177" s="4"/>
      <c r="R177" s="4"/>
      <c r="S177" s="4"/>
      <c r="T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</row>
    <row r="178" spans="1:36" ht="14.25" x14ac:dyDescent="0.2">
      <c r="A178" s="4" t="s">
        <v>121</v>
      </c>
      <c r="B178" s="4"/>
      <c r="C178" s="4"/>
      <c r="D178" s="4"/>
      <c r="E178" s="4"/>
      <c r="F178" s="4"/>
      <c r="G178" s="4"/>
      <c r="H178" s="4"/>
      <c r="I178" s="4" t="s">
        <v>131</v>
      </c>
      <c r="J178" s="4"/>
      <c r="K178" s="4"/>
      <c r="L178" s="4"/>
      <c r="M178" s="12" t="s">
        <v>107</v>
      </c>
      <c r="N178" s="4"/>
      <c r="O178" s="4"/>
      <c r="P178" s="4"/>
      <c r="Q178" s="4"/>
      <c r="R178" s="4"/>
      <c r="S178" s="4"/>
      <c r="T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</row>
    <row r="179" spans="1:36" ht="14.2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12"/>
      <c r="N179" s="4"/>
      <c r="O179" s="4"/>
      <c r="P179" s="4"/>
      <c r="Q179" s="4"/>
      <c r="R179" s="4"/>
      <c r="S179" s="4"/>
      <c r="T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</row>
    <row r="180" spans="1:36" ht="14.25" x14ac:dyDescent="0.2">
      <c r="A180" s="9" t="s">
        <v>133</v>
      </c>
      <c r="B180" s="9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12"/>
      <c r="N180" s="4"/>
      <c r="O180" s="4"/>
      <c r="P180" s="4"/>
      <c r="Q180" s="4"/>
      <c r="R180" s="4"/>
      <c r="S180" s="4"/>
      <c r="T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</row>
    <row r="181" spans="1:36" ht="14.25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12"/>
      <c r="N181" s="4"/>
      <c r="O181" s="4"/>
      <c r="P181" s="4"/>
      <c r="Q181" s="4"/>
      <c r="R181" s="4"/>
      <c r="S181" s="4"/>
      <c r="T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</row>
    <row r="182" spans="1:36" ht="14.25" x14ac:dyDescent="0.2">
      <c r="A182" s="4" t="s">
        <v>0</v>
      </c>
      <c r="B182" s="4"/>
      <c r="C182" s="4"/>
      <c r="D182" s="4"/>
      <c r="E182" s="4"/>
      <c r="F182" s="4"/>
      <c r="G182" s="4"/>
      <c r="H182" s="4"/>
      <c r="I182" s="4" t="s">
        <v>134</v>
      </c>
      <c r="J182" s="4"/>
      <c r="K182" s="4"/>
      <c r="L182" s="4"/>
      <c r="M182" s="12"/>
      <c r="N182" s="4"/>
      <c r="O182" s="4"/>
      <c r="P182" s="4"/>
      <c r="Q182" s="4"/>
      <c r="R182" s="4"/>
      <c r="S182" s="4"/>
      <c r="T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</row>
    <row r="183" spans="1:36" ht="14.2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12"/>
      <c r="N183" s="4"/>
      <c r="O183" s="4"/>
      <c r="P183" s="4"/>
      <c r="Q183" s="4"/>
      <c r="R183" s="4"/>
      <c r="S183" s="4"/>
      <c r="T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</row>
    <row r="184" spans="1:36" ht="14.25" x14ac:dyDescent="0.2">
      <c r="A184" s="4" t="s">
        <v>104</v>
      </c>
      <c r="B184" s="4"/>
      <c r="C184" s="4"/>
      <c r="D184" s="4"/>
      <c r="E184" s="4"/>
      <c r="F184" s="4"/>
      <c r="G184" s="4"/>
      <c r="H184" s="4"/>
      <c r="I184" s="4">
        <v>5.46</v>
      </c>
      <c r="J184" s="4">
        <v>66</v>
      </c>
      <c r="K184" s="4"/>
      <c r="L184" s="4"/>
      <c r="M184" s="12" t="s">
        <v>26</v>
      </c>
      <c r="N184" s="4"/>
      <c r="O184" s="4"/>
      <c r="P184" s="4"/>
      <c r="Q184" s="4"/>
      <c r="R184" s="4"/>
      <c r="S184" s="4"/>
      <c r="T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</row>
    <row r="185" spans="1:36" ht="14.2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12"/>
      <c r="N185" s="4"/>
      <c r="O185" s="4"/>
      <c r="P185" s="4"/>
      <c r="Q185" s="4"/>
      <c r="R185" s="4"/>
      <c r="S185" s="4"/>
      <c r="T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</row>
    <row r="186" spans="1:36" ht="14.25" x14ac:dyDescent="0.2">
      <c r="A186" s="4" t="s">
        <v>105</v>
      </c>
      <c r="B186" s="4"/>
      <c r="C186" s="4"/>
      <c r="D186" s="4"/>
      <c r="E186" s="4"/>
      <c r="F186" s="4"/>
      <c r="G186" s="4"/>
      <c r="H186" s="4"/>
      <c r="I186" s="4">
        <v>6375</v>
      </c>
      <c r="J186" s="4"/>
      <c r="K186" s="20">
        <v>3188</v>
      </c>
      <c r="L186" s="4"/>
      <c r="M186" s="12" t="s">
        <v>107</v>
      </c>
      <c r="N186" s="4"/>
      <c r="O186" s="4"/>
      <c r="P186" s="4"/>
      <c r="Q186" s="4"/>
      <c r="R186" s="4"/>
      <c r="S186" s="4"/>
      <c r="T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</row>
    <row r="187" spans="1:36" ht="14.25" x14ac:dyDescent="0.2">
      <c r="A187" s="4"/>
      <c r="B187" s="4"/>
      <c r="C187" s="4"/>
      <c r="D187" s="4"/>
      <c r="E187" s="4"/>
      <c r="F187" s="4"/>
      <c r="G187" s="4"/>
      <c r="H187" s="4"/>
      <c r="J187" s="4"/>
      <c r="K187" s="4"/>
      <c r="L187" s="4"/>
      <c r="M187" s="12"/>
      <c r="N187" s="4"/>
      <c r="O187" s="4"/>
      <c r="P187" s="4"/>
      <c r="Q187" s="4"/>
      <c r="R187" s="4"/>
      <c r="S187" s="4"/>
      <c r="T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</row>
    <row r="188" spans="1:36" ht="14.25" x14ac:dyDescent="0.2">
      <c r="A188" s="4" t="s">
        <v>120</v>
      </c>
      <c r="I188" t="s">
        <v>123</v>
      </c>
      <c r="M188" s="12" t="s">
        <v>115</v>
      </c>
      <c r="N188" s="4"/>
      <c r="O188" s="4"/>
      <c r="P188" s="4"/>
      <c r="Q188" s="4"/>
      <c r="R188" s="4"/>
      <c r="S188" s="4"/>
      <c r="T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</row>
    <row r="189" spans="1:36" ht="14.2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12"/>
      <c r="N189" s="4"/>
      <c r="O189" s="4"/>
      <c r="P189" s="4"/>
      <c r="Q189" s="4"/>
      <c r="R189" s="4"/>
      <c r="S189" s="4"/>
      <c r="T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</row>
    <row r="190" spans="1:36" ht="14.25" x14ac:dyDescent="0.2">
      <c r="A190" s="4" t="s">
        <v>121</v>
      </c>
      <c r="B190" s="4"/>
      <c r="C190" s="4"/>
      <c r="D190" s="4"/>
      <c r="E190" s="4"/>
      <c r="F190" s="4"/>
      <c r="G190" s="4"/>
      <c r="H190" s="4"/>
      <c r="I190" s="4" t="s">
        <v>135</v>
      </c>
      <c r="J190" s="4"/>
      <c r="K190" s="4"/>
      <c r="L190" s="4"/>
      <c r="M190" s="12" t="s">
        <v>107</v>
      </c>
      <c r="N190" s="4"/>
      <c r="O190" s="4"/>
      <c r="P190" s="4"/>
      <c r="Q190" s="4"/>
      <c r="R190" s="4"/>
      <c r="S190" s="4"/>
      <c r="T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</row>
    <row r="191" spans="1:36" ht="14.2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12"/>
      <c r="N191" s="4"/>
      <c r="O191" s="4"/>
      <c r="P191" s="4"/>
      <c r="Q191" s="4"/>
      <c r="R191" s="4"/>
      <c r="S191" s="4"/>
      <c r="T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</row>
    <row r="192" spans="1:36" ht="14.25" x14ac:dyDescent="0.2">
      <c r="A192" s="9" t="s">
        <v>136</v>
      </c>
      <c r="B192" s="9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12"/>
      <c r="N192" s="4"/>
      <c r="O192" s="4"/>
      <c r="P192" s="4"/>
      <c r="Q192" s="4"/>
      <c r="R192" s="4"/>
      <c r="S192" s="4"/>
      <c r="T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</row>
    <row r="193" spans="1:36" ht="14.25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12"/>
      <c r="N193" s="4"/>
      <c r="O193" s="4"/>
      <c r="P193" s="4"/>
      <c r="Q193" s="4"/>
      <c r="R193" s="4"/>
      <c r="S193" s="4"/>
      <c r="T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</row>
    <row r="194" spans="1:36" ht="14.25" x14ac:dyDescent="0.2">
      <c r="A194" s="4" t="s">
        <v>0</v>
      </c>
      <c r="B194" s="4"/>
      <c r="C194" s="4"/>
      <c r="D194" s="4"/>
      <c r="E194" s="4"/>
      <c r="F194" s="4"/>
      <c r="G194" s="4"/>
      <c r="H194" s="4"/>
      <c r="I194" s="4" t="s">
        <v>134</v>
      </c>
      <c r="J194" s="4"/>
      <c r="K194" s="4"/>
      <c r="L194" s="4"/>
      <c r="M194" s="12"/>
      <c r="N194" s="4"/>
      <c r="O194" s="4"/>
      <c r="P194" s="4"/>
      <c r="Q194" s="4"/>
      <c r="R194" s="4"/>
      <c r="S194" s="4"/>
      <c r="T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</row>
    <row r="195" spans="1:36" ht="14.2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12"/>
      <c r="N195" s="4"/>
      <c r="O195" s="4"/>
      <c r="P195" s="4"/>
      <c r="Q195" s="4"/>
      <c r="R195" s="4"/>
      <c r="S195" s="4"/>
      <c r="T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</row>
    <row r="196" spans="1:36" ht="14.25" x14ac:dyDescent="0.2">
      <c r="A196" s="4" t="s">
        <v>104</v>
      </c>
      <c r="B196" s="4"/>
      <c r="C196" s="4"/>
      <c r="D196" s="4"/>
      <c r="E196" s="4"/>
      <c r="F196" s="4"/>
      <c r="G196" s="4"/>
      <c r="H196" s="4"/>
      <c r="I196" s="4">
        <v>0.89</v>
      </c>
      <c r="J196" s="4">
        <v>0</v>
      </c>
      <c r="K196" s="4"/>
      <c r="L196" s="4"/>
      <c r="M196" s="12" t="s">
        <v>26</v>
      </c>
      <c r="N196" s="4"/>
      <c r="O196" s="4"/>
      <c r="P196" s="4"/>
      <c r="Q196" s="4"/>
      <c r="R196" s="4"/>
      <c r="S196" s="4"/>
      <c r="T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</row>
    <row r="197" spans="1:36" ht="14.2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12"/>
      <c r="N197" s="4"/>
      <c r="O197" s="4"/>
      <c r="P197" s="4"/>
      <c r="Q197" s="4"/>
      <c r="R197" s="4"/>
      <c r="S197" s="4"/>
      <c r="T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</row>
    <row r="198" spans="1:36" ht="14.25" x14ac:dyDescent="0.2">
      <c r="A198" s="4" t="s">
        <v>105</v>
      </c>
      <c r="B198" s="4"/>
      <c r="C198" s="4"/>
      <c r="D198" s="4"/>
      <c r="E198" s="4"/>
      <c r="F198" s="4"/>
      <c r="G198" s="4"/>
      <c r="H198" s="4"/>
      <c r="I198" s="4">
        <v>6375</v>
      </c>
      <c r="J198" s="4"/>
      <c r="K198" s="20">
        <v>3188</v>
      </c>
      <c r="L198" s="4"/>
      <c r="M198" s="12" t="s">
        <v>107</v>
      </c>
      <c r="N198" s="4"/>
      <c r="O198" s="4"/>
      <c r="P198" s="4"/>
      <c r="Q198" s="4"/>
      <c r="R198" s="4"/>
      <c r="S198" s="4"/>
      <c r="T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</row>
    <row r="199" spans="1:36" ht="14.25" x14ac:dyDescent="0.2">
      <c r="A199" s="4"/>
      <c r="B199" s="4"/>
      <c r="C199" s="4"/>
      <c r="D199" s="4"/>
      <c r="E199" s="4"/>
      <c r="F199" s="4"/>
      <c r="G199" s="4"/>
      <c r="H199" s="4"/>
      <c r="J199" s="4"/>
      <c r="K199" s="4"/>
      <c r="L199" s="4"/>
      <c r="M199" s="12"/>
      <c r="N199" s="4"/>
      <c r="O199" s="4"/>
      <c r="P199" s="4"/>
      <c r="Q199" s="4"/>
      <c r="R199" s="4"/>
      <c r="S199" s="4"/>
      <c r="T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</row>
    <row r="200" spans="1:36" ht="14.25" x14ac:dyDescent="0.2">
      <c r="A200" s="4" t="s">
        <v>120</v>
      </c>
      <c r="I200" t="s">
        <v>123</v>
      </c>
      <c r="M200" s="12" t="s">
        <v>115</v>
      </c>
      <c r="N200" s="4"/>
      <c r="O200" s="4"/>
      <c r="P200" s="4"/>
      <c r="Q200" s="4"/>
      <c r="R200" s="4"/>
      <c r="S200" s="4"/>
      <c r="T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</row>
    <row r="201" spans="1:36" ht="14.25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12"/>
      <c r="N201" s="4"/>
      <c r="O201" s="4"/>
      <c r="P201" s="4"/>
      <c r="Q201" s="4"/>
      <c r="R201" s="4"/>
      <c r="S201" s="4"/>
      <c r="T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</row>
    <row r="202" spans="1:36" ht="14.25" x14ac:dyDescent="0.2">
      <c r="A202" s="4" t="s">
        <v>121</v>
      </c>
      <c r="B202" s="4"/>
      <c r="C202" s="4"/>
      <c r="D202" s="4"/>
      <c r="E202" s="4"/>
      <c r="F202" s="4"/>
      <c r="G202" s="4"/>
      <c r="H202" s="4"/>
      <c r="I202" s="4" t="s">
        <v>135</v>
      </c>
      <c r="J202" s="4"/>
      <c r="K202" s="4"/>
      <c r="L202" s="4"/>
      <c r="M202" s="12" t="s">
        <v>107</v>
      </c>
      <c r="N202" s="4"/>
      <c r="O202" s="4"/>
      <c r="P202" s="4"/>
      <c r="Q202" s="4"/>
      <c r="R202" s="4"/>
      <c r="S202" s="4"/>
      <c r="T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</row>
    <row r="203" spans="1:36" ht="14.25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12"/>
      <c r="N203" s="4"/>
      <c r="O203" s="4"/>
      <c r="P203" s="4"/>
      <c r="Q203" s="4"/>
      <c r="R203" s="4"/>
      <c r="S203" s="4"/>
      <c r="T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</row>
    <row r="204" spans="1:36" ht="14.2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12"/>
      <c r="N204" s="4"/>
      <c r="O204" s="4"/>
      <c r="P204" s="4"/>
      <c r="Q204" s="4"/>
      <c r="R204" s="4"/>
      <c r="S204" s="4"/>
      <c r="T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</row>
    <row r="205" spans="1:36" ht="14.25" x14ac:dyDescent="0.2">
      <c r="A205" s="9" t="s">
        <v>137</v>
      </c>
      <c r="B205" s="9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12"/>
      <c r="N205" s="4"/>
      <c r="O205" s="4"/>
      <c r="P205" s="4"/>
      <c r="Q205" s="4"/>
      <c r="R205" s="4"/>
      <c r="S205" s="4"/>
      <c r="T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</row>
    <row r="206" spans="1:36" ht="14.2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12"/>
      <c r="N206" s="4"/>
      <c r="O206" s="4"/>
      <c r="P206" s="4"/>
      <c r="Q206" s="4"/>
      <c r="R206" s="4"/>
      <c r="S206" s="4"/>
      <c r="T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</row>
    <row r="207" spans="1:36" ht="14.25" x14ac:dyDescent="0.2">
      <c r="A207" s="4" t="s">
        <v>0</v>
      </c>
      <c r="B207" s="4"/>
      <c r="C207" s="4"/>
      <c r="D207" s="4"/>
      <c r="E207" s="4"/>
      <c r="F207" s="4"/>
      <c r="G207" s="4"/>
      <c r="H207" s="4"/>
      <c r="I207" s="4" t="s">
        <v>122</v>
      </c>
      <c r="J207" s="4"/>
      <c r="K207" s="4"/>
      <c r="L207" s="4"/>
      <c r="M207" s="12"/>
      <c r="N207" s="4"/>
      <c r="O207" s="4"/>
      <c r="P207" s="4"/>
      <c r="Q207" s="4"/>
      <c r="R207" s="4"/>
      <c r="S207" s="4"/>
      <c r="T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</row>
    <row r="208" spans="1:36" ht="14.25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12"/>
      <c r="N208" s="4"/>
      <c r="O208" s="4"/>
      <c r="P208" s="4"/>
      <c r="Q208" s="4"/>
      <c r="R208" s="4"/>
      <c r="S208" s="4"/>
      <c r="T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</row>
    <row r="209" spans="1:36" ht="14.25" x14ac:dyDescent="0.2">
      <c r="A209" s="4" t="s">
        <v>104</v>
      </c>
      <c r="B209" s="4"/>
      <c r="C209" s="4"/>
      <c r="D209" s="4"/>
      <c r="E209" s="4"/>
      <c r="F209" s="4"/>
      <c r="G209" s="4"/>
      <c r="H209" s="4"/>
      <c r="I209" s="4">
        <v>9.92</v>
      </c>
      <c r="J209" s="4">
        <v>0</v>
      </c>
      <c r="K209" s="4"/>
      <c r="L209" s="4"/>
      <c r="M209" s="12" t="s">
        <v>26</v>
      </c>
      <c r="N209" s="4"/>
      <c r="O209" s="4"/>
      <c r="P209" s="4"/>
      <c r="Q209" s="4"/>
      <c r="R209" s="4"/>
      <c r="S209" s="4"/>
      <c r="T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</row>
    <row r="210" spans="1:36" ht="14.25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12"/>
      <c r="N210" s="4"/>
      <c r="O210" s="4"/>
      <c r="P210" s="4"/>
      <c r="Q210" s="4"/>
      <c r="R210" s="4"/>
      <c r="S210" s="4"/>
      <c r="T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</row>
    <row r="211" spans="1:36" ht="14.25" x14ac:dyDescent="0.2">
      <c r="A211" s="4" t="s">
        <v>105</v>
      </c>
      <c r="B211" s="4"/>
      <c r="C211" s="4"/>
      <c r="D211" s="4"/>
      <c r="E211" s="4"/>
      <c r="F211" s="4"/>
      <c r="G211" s="4"/>
      <c r="H211" s="4"/>
      <c r="I211" s="4">
        <v>4250</v>
      </c>
      <c r="J211" s="4"/>
      <c r="K211" s="20">
        <v>2125</v>
      </c>
      <c r="L211" s="4"/>
      <c r="M211" s="12" t="s">
        <v>107</v>
      </c>
      <c r="N211" s="4"/>
      <c r="O211" s="4"/>
      <c r="P211" s="4"/>
      <c r="Q211" s="4"/>
      <c r="R211" s="4"/>
      <c r="S211" s="4"/>
      <c r="T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</row>
    <row r="212" spans="1:36" ht="14.25" x14ac:dyDescent="0.2">
      <c r="A212" s="4"/>
      <c r="B212" s="4"/>
      <c r="C212" s="4"/>
      <c r="D212" s="4"/>
      <c r="E212" s="4"/>
      <c r="F212" s="4"/>
      <c r="G212" s="4"/>
      <c r="H212" s="4"/>
      <c r="J212" s="4"/>
      <c r="K212" s="4"/>
      <c r="L212" s="4"/>
      <c r="M212" s="12"/>
      <c r="N212" s="4"/>
      <c r="O212" s="4"/>
      <c r="P212" s="4"/>
      <c r="Q212" s="4"/>
      <c r="R212" s="4"/>
      <c r="S212" s="4"/>
      <c r="T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</row>
    <row r="213" spans="1:36" ht="14.25" x14ac:dyDescent="0.2">
      <c r="A213" s="4" t="s">
        <v>120</v>
      </c>
      <c r="I213" t="s">
        <v>123</v>
      </c>
      <c r="M213" s="12" t="s">
        <v>115</v>
      </c>
      <c r="N213" s="4"/>
      <c r="O213" s="4"/>
      <c r="P213" s="4"/>
      <c r="Q213" s="4"/>
      <c r="R213" s="4"/>
      <c r="S213" s="4"/>
      <c r="T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</row>
    <row r="214" spans="1:36" ht="14.25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12"/>
      <c r="N214" s="4"/>
      <c r="O214" s="4"/>
      <c r="P214" s="4"/>
      <c r="Q214" s="4"/>
      <c r="R214" s="4"/>
      <c r="S214" s="4"/>
      <c r="T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</row>
    <row r="215" spans="1:36" ht="14.25" x14ac:dyDescent="0.2">
      <c r="A215" s="4" t="s">
        <v>121</v>
      </c>
      <c r="B215" s="4"/>
      <c r="C215" s="4"/>
      <c r="D215" s="4"/>
      <c r="E215" s="4"/>
      <c r="F215" s="4"/>
      <c r="G215" s="4"/>
      <c r="H215" s="4"/>
      <c r="I215" s="4" t="s">
        <v>124</v>
      </c>
      <c r="J215" s="4"/>
      <c r="K215" s="4"/>
      <c r="L215" s="4"/>
      <c r="M215" s="11"/>
      <c r="N215" s="4"/>
      <c r="O215" s="4"/>
      <c r="P215" s="4"/>
      <c r="Q215" s="4"/>
      <c r="R215" s="4"/>
      <c r="S215" s="4"/>
      <c r="T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</row>
    <row r="216" spans="1:36" ht="14.25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12"/>
      <c r="N216" s="4"/>
      <c r="O216" s="4"/>
      <c r="P216" s="4"/>
      <c r="Q216" s="4"/>
      <c r="R216" s="4"/>
      <c r="S216" s="4"/>
      <c r="T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</row>
    <row r="217" spans="1:36" ht="14.25" x14ac:dyDescent="0.2">
      <c r="A217" s="4" t="s">
        <v>105</v>
      </c>
      <c r="B217" s="4"/>
      <c r="C217" s="4"/>
      <c r="D217" s="4"/>
      <c r="E217" s="4"/>
      <c r="F217" s="4"/>
      <c r="G217" s="4"/>
      <c r="H217" s="4"/>
      <c r="I217" s="4">
        <v>1235</v>
      </c>
      <c r="J217" s="4"/>
      <c r="K217" s="20">
        <v>618</v>
      </c>
      <c r="L217" s="4"/>
      <c r="M217" s="12" t="s">
        <v>107</v>
      </c>
      <c r="N217" s="4"/>
      <c r="O217" s="4"/>
      <c r="P217" s="4"/>
      <c r="Q217" s="4"/>
      <c r="R217" s="4"/>
      <c r="S217" s="4"/>
      <c r="T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</row>
    <row r="218" spans="1:36" ht="14.25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12"/>
      <c r="N218" s="4"/>
      <c r="O218" s="4"/>
      <c r="P218" s="4"/>
      <c r="Q218" s="4"/>
      <c r="R218" s="4"/>
      <c r="S218" s="4"/>
      <c r="T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</row>
    <row r="219" spans="1:36" ht="14.25" x14ac:dyDescent="0.2">
      <c r="A219" s="9" t="s">
        <v>138</v>
      </c>
      <c r="B219" s="9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12"/>
      <c r="N219" s="4"/>
      <c r="O219" s="4"/>
      <c r="P219" s="4"/>
      <c r="Q219" s="4"/>
      <c r="R219" s="4"/>
      <c r="S219" s="4"/>
      <c r="T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</row>
    <row r="220" spans="1:36" ht="14.25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12"/>
      <c r="N220" s="4"/>
      <c r="O220" s="4"/>
      <c r="P220" s="4"/>
      <c r="Q220" s="4"/>
      <c r="R220" s="4"/>
      <c r="S220" s="4"/>
      <c r="T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</row>
    <row r="221" spans="1:36" ht="14.25" x14ac:dyDescent="0.2">
      <c r="A221" s="4" t="s">
        <v>0</v>
      </c>
      <c r="B221" s="4"/>
      <c r="C221" s="4"/>
      <c r="D221" s="4"/>
      <c r="E221" s="4"/>
      <c r="F221" s="4"/>
      <c r="G221" s="4"/>
      <c r="H221" s="4"/>
      <c r="I221" s="4" t="s">
        <v>128</v>
      </c>
      <c r="J221" s="4"/>
      <c r="K221" s="4"/>
      <c r="L221" s="4"/>
      <c r="M221" s="12"/>
      <c r="N221" s="4"/>
      <c r="O221" s="4"/>
      <c r="P221" s="4"/>
      <c r="Q221" s="4"/>
      <c r="R221" s="4"/>
      <c r="S221" s="4"/>
      <c r="T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</row>
    <row r="222" spans="1:36" ht="14.25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12"/>
      <c r="N222" s="4"/>
      <c r="O222" s="4"/>
      <c r="P222" s="4"/>
      <c r="Q222" s="4"/>
      <c r="R222" s="4"/>
      <c r="S222" s="4"/>
      <c r="T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</row>
    <row r="223" spans="1:36" ht="14.25" x14ac:dyDescent="0.2">
      <c r="A223" s="4" t="s">
        <v>104</v>
      </c>
      <c r="B223" s="4"/>
      <c r="C223" s="4"/>
      <c r="D223" s="4"/>
      <c r="E223" s="4"/>
      <c r="F223" s="4"/>
      <c r="G223" s="4"/>
      <c r="H223" s="4"/>
      <c r="I223" s="4">
        <v>15.03</v>
      </c>
      <c r="J223" s="4">
        <v>0</v>
      </c>
      <c r="K223" s="4"/>
      <c r="L223" s="4"/>
      <c r="M223" s="12" t="s">
        <v>26</v>
      </c>
      <c r="N223" s="4"/>
      <c r="O223" s="4"/>
      <c r="P223" s="4"/>
      <c r="Q223" s="4"/>
      <c r="R223" s="4"/>
      <c r="S223" s="4"/>
      <c r="T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</row>
    <row r="224" spans="1:36" ht="14.25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12"/>
      <c r="N224" s="4"/>
      <c r="O224" s="4"/>
      <c r="P224" s="4"/>
      <c r="Q224" s="4"/>
      <c r="R224" s="4"/>
      <c r="S224" s="4"/>
      <c r="T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</row>
    <row r="225" spans="1:36" ht="14.25" x14ac:dyDescent="0.2">
      <c r="A225" s="4" t="s">
        <v>105</v>
      </c>
      <c r="B225" s="4"/>
      <c r="C225" s="4"/>
      <c r="D225" s="4"/>
      <c r="E225" s="4"/>
      <c r="F225" s="4"/>
      <c r="G225" s="4"/>
      <c r="H225" s="4"/>
      <c r="I225" s="4">
        <v>8341.5</v>
      </c>
      <c r="J225" s="4"/>
      <c r="K225" s="20">
        <v>4171</v>
      </c>
      <c r="L225" s="4"/>
      <c r="M225" s="12" t="s">
        <v>107</v>
      </c>
      <c r="N225" s="4"/>
      <c r="O225" s="4"/>
      <c r="P225" s="4"/>
      <c r="Q225" s="4"/>
      <c r="R225" s="4"/>
      <c r="S225" s="4"/>
      <c r="T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</row>
    <row r="226" spans="1:36" ht="14.25" x14ac:dyDescent="0.2">
      <c r="A226" s="4"/>
      <c r="B226" s="4"/>
      <c r="C226" s="4"/>
      <c r="D226" s="4"/>
      <c r="E226" s="4"/>
      <c r="F226" s="4"/>
      <c r="G226" s="4"/>
      <c r="H226" s="4"/>
      <c r="J226" s="4"/>
      <c r="K226" s="4"/>
      <c r="L226" s="4"/>
      <c r="M226" s="12"/>
      <c r="N226" s="4"/>
      <c r="O226" s="4"/>
      <c r="P226" s="4"/>
      <c r="Q226" s="4"/>
      <c r="R226" s="4"/>
      <c r="S226" s="4"/>
      <c r="T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</row>
    <row r="227" spans="1:36" ht="14.25" x14ac:dyDescent="0.2">
      <c r="A227" s="4" t="s">
        <v>120</v>
      </c>
      <c r="I227" t="s">
        <v>123</v>
      </c>
      <c r="M227" s="12" t="s">
        <v>115</v>
      </c>
      <c r="N227" s="4"/>
      <c r="O227" s="4"/>
      <c r="P227" s="4"/>
      <c r="Q227" s="4"/>
      <c r="R227" s="4"/>
      <c r="S227" s="4"/>
      <c r="T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</row>
    <row r="228" spans="1:36" ht="14.25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12"/>
      <c r="N228" s="4"/>
      <c r="O228" s="4"/>
      <c r="P228" s="4"/>
      <c r="Q228" s="4"/>
      <c r="R228" s="4"/>
      <c r="S228" s="4"/>
      <c r="T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</row>
    <row r="229" spans="1:36" ht="14.25" x14ac:dyDescent="0.2">
      <c r="A229" s="4" t="s">
        <v>106</v>
      </c>
      <c r="B229" s="4"/>
      <c r="C229" s="4"/>
      <c r="D229" s="4"/>
      <c r="E229" s="4"/>
      <c r="F229" s="4"/>
      <c r="G229" s="4"/>
      <c r="H229" s="4"/>
      <c r="I229" s="4">
        <v>3</v>
      </c>
      <c r="J229" s="4"/>
      <c r="K229" s="20">
        <v>4</v>
      </c>
      <c r="L229" s="4"/>
      <c r="M229" s="12" t="s">
        <v>108</v>
      </c>
      <c r="N229" s="4"/>
      <c r="O229" s="4"/>
      <c r="P229" s="4"/>
      <c r="Q229" s="4"/>
      <c r="R229" s="4"/>
      <c r="S229" s="4"/>
      <c r="T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</row>
    <row r="230" spans="1:36" ht="14.25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12"/>
      <c r="N230" s="4"/>
      <c r="O230" s="4"/>
      <c r="P230" s="4"/>
      <c r="Q230" s="4"/>
      <c r="R230" s="4"/>
      <c r="S230" s="4"/>
      <c r="T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</row>
    <row r="231" spans="1:36" ht="14.25" x14ac:dyDescent="0.2">
      <c r="A231" s="9" t="s">
        <v>139</v>
      </c>
      <c r="B231" s="9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12"/>
      <c r="N231" s="4"/>
      <c r="O231" s="4"/>
      <c r="P231" s="4"/>
      <c r="Q231" s="4"/>
      <c r="R231" s="4"/>
      <c r="S231" s="4"/>
      <c r="T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</row>
    <row r="232" spans="1:36" ht="14.25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12"/>
      <c r="N232" s="4"/>
      <c r="O232" s="4"/>
      <c r="P232" s="4"/>
      <c r="Q232" s="4"/>
      <c r="R232" s="4"/>
      <c r="S232" s="4"/>
      <c r="T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</row>
    <row r="233" spans="1:36" ht="14.25" x14ac:dyDescent="0.2">
      <c r="A233" s="4" t="s">
        <v>0</v>
      </c>
      <c r="B233" s="4"/>
      <c r="C233" s="4"/>
      <c r="D233" s="4"/>
      <c r="E233" s="4"/>
      <c r="F233" s="4"/>
      <c r="G233" s="4"/>
      <c r="H233" s="4"/>
      <c r="I233" s="4" t="s">
        <v>128</v>
      </c>
      <c r="J233" s="4"/>
      <c r="K233" s="4"/>
      <c r="L233" s="4"/>
      <c r="M233" s="12"/>
      <c r="N233" s="4"/>
      <c r="O233" s="4"/>
      <c r="P233" s="4"/>
      <c r="Q233" s="4"/>
      <c r="R233" s="4"/>
      <c r="S233" s="4"/>
      <c r="T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</row>
    <row r="234" spans="1:36" ht="14.25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12"/>
      <c r="N234" s="4"/>
      <c r="O234" s="4"/>
      <c r="P234" s="4"/>
      <c r="Q234" s="4"/>
      <c r="R234" s="4"/>
      <c r="S234" s="4"/>
      <c r="T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</row>
    <row r="235" spans="1:36" ht="14.25" x14ac:dyDescent="0.2">
      <c r="A235" s="4" t="s">
        <v>104</v>
      </c>
      <c r="B235" s="4"/>
      <c r="C235" s="4"/>
      <c r="D235" s="4"/>
      <c r="E235" s="4"/>
      <c r="F235" s="4"/>
      <c r="G235" s="4"/>
      <c r="H235" s="4"/>
      <c r="I235" s="4">
        <v>2.67</v>
      </c>
      <c r="J235" s="4">
        <v>0</v>
      </c>
      <c r="K235" s="4"/>
      <c r="L235" s="4"/>
      <c r="M235" s="12" t="s">
        <v>26</v>
      </c>
      <c r="N235" s="4"/>
      <c r="O235" s="4"/>
      <c r="P235" s="4"/>
      <c r="Q235" s="4"/>
      <c r="R235" s="4"/>
      <c r="S235" s="4"/>
      <c r="T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</row>
    <row r="236" spans="1:36" ht="14.25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12"/>
      <c r="N236" s="4"/>
      <c r="O236" s="4"/>
      <c r="P236" s="4"/>
      <c r="Q236" s="4"/>
      <c r="R236" s="4"/>
      <c r="S236" s="4"/>
      <c r="T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</row>
    <row r="237" spans="1:36" ht="14.25" x14ac:dyDescent="0.2">
      <c r="A237" s="4" t="s">
        <v>105</v>
      </c>
      <c r="B237" s="4"/>
      <c r="C237" s="4"/>
      <c r="D237" s="4"/>
      <c r="E237" s="4"/>
      <c r="F237" s="4"/>
      <c r="G237" s="4"/>
      <c r="H237" s="4"/>
      <c r="I237" s="4">
        <v>8341.5</v>
      </c>
      <c r="J237" s="4"/>
      <c r="K237" s="20">
        <v>4171</v>
      </c>
      <c r="L237" s="4"/>
      <c r="M237" s="12" t="s">
        <v>107</v>
      </c>
      <c r="N237" s="4"/>
      <c r="O237" s="4"/>
      <c r="P237" s="4"/>
      <c r="Q237" s="4"/>
      <c r="R237" s="4"/>
      <c r="S237" s="4"/>
      <c r="T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</row>
    <row r="238" spans="1:36" ht="14.25" x14ac:dyDescent="0.2">
      <c r="A238" s="4"/>
      <c r="B238" s="4"/>
      <c r="C238" s="4"/>
      <c r="D238" s="4"/>
      <c r="E238" s="4"/>
      <c r="F238" s="4"/>
      <c r="G238" s="4"/>
      <c r="H238" s="4"/>
      <c r="J238" s="4"/>
      <c r="K238" s="4"/>
      <c r="L238" s="4"/>
      <c r="M238" s="12"/>
      <c r="N238" s="4"/>
      <c r="O238" s="4"/>
      <c r="P238" s="4"/>
      <c r="Q238" s="4"/>
      <c r="R238" s="4"/>
      <c r="S238" s="4"/>
      <c r="T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</row>
    <row r="239" spans="1:36" ht="14.25" x14ac:dyDescent="0.2">
      <c r="A239" s="4" t="s">
        <v>106</v>
      </c>
      <c r="B239" s="4"/>
      <c r="C239" s="4"/>
      <c r="D239" s="4"/>
      <c r="E239" s="4"/>
      <c r="F239" s="4"/>
      <c r="G239" s="4"/>
      <c r="H239" s="4"/>
      <c r="I239" s="4">
        <v>3</v>
      </c>
      <c r="J239" s="4"/>
      <c r="K239" s="20">
        <v>4</v>
      </c>
      <c r="L239" s="4"/>
      <c r="M239" s="12" t="s">
        <v>108</v>
      </c>
      <c r="N239" s="4"/>
      <c r="O239" s="4"/>
      <c r="P239" s="4"/>
      <c r="Q239" s="4"/>
      <c r="R239" s="4"/>
      <c r="S239" s="4"/>
      <c r="T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</row>
    <row r="240" spans="1:36" ht="14.25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12"/>
      <c r="N240" s="4"/>
      <c r="O240" s="4"/>
      <c r="P240" s="4"/>
      <c r="Q240" s="4"/>
      <c r="R240" s="4"/>
      <c r="S240" s="4"/>
      <c r="T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</row>
    <row r="241" spans="1:36" ht="14.25" x14ac:dyDescent="0.2">
      <c r="A241" s="9" t="s">
        <v>140</v>
      </c>
      <c r="B241" s="9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12"/>
      <c r="N241" s="4"/>
      <c r="O241" s="4"/>
      <c r="P241" s="4"/>
      <c r="Q241" s="4"/>
      <c r="R241" s="4"/>
      <c r="S241" s="4"/>
      <c r="T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</row>
    <row r="242" spans="1:36" ht="14.25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12"/>
      <c r="N242" s="4"/>
      <c r="O242" s="4"/>
      <c r="P242" s="4"/>
      <c r="Q242" s="4"/>
      <c r="R242" s="4"/>
      <c r="S242" s="4"/>
      <c r="T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</row>
    <row r="243" spans="1:36" ht="14.25" x14ac:dyDescent="0.2">
      <c r="A243" s="4" t="s">
        <v>0</v>
      </c>
      <c r="B243" s="4"/>
      <c r="C243" s="4"/>
      <c r="D243" s="4"/>
      <c r="E243" s="4"/>
      <c r="F243" s="4"/>
      <c r="G243" s="4"/>
      <c r="H243" s="4"/>
      <c r="I243" s="4" t="s">
        <v>128</v>
      </c>
      <c r="J243" s="4"/>
      <c r="K243" s="4"/>
      <c r="L243" s="4"/>
      <c r="M243" s="12"/>
      <c r="N243" s="4"/>
      <c r="O243" s="4"/>
      <c r="P243" s="4"/>
      <c r="Q243" s="4"/>
      <c r="R243" s="4"/>
      <c r="S243" s="4"/>
      <c r="T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</row>
    <row r="244" spans="1:36" ht="14.25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12"/>
      <c r="N244" s="4"/>
      <c r="O244" s="4"/>
      <c r="P244" s="4"/>
      <c r="Q244" s="4"/>
      <c r="R244" s="4"/>
      <c r="S244" s="4"/>
      <c r="T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</row>
    <row r="245" spans="1:36" ht="14.25" x14ac:dyDescent="0.2">
      <c r="A245" s="4" t="s">
        <v>104</v>
      </c>
      <c r="B245" s="4"/>
      <c r="C245" s="4"/>
      <c r="D245" s="4"/>
      <c r="E245" s="4"/>
      <c r="F245" s="4"/>
      <c r="G245" s="4"/>
      <c r="H245" s="4"/>
      <c r="I245" s="4">
        <v>2.96</v>
      </c>
      <c r="J245" s="4">
        <v>0</v>
      </c>
      <c r="K245" s="4"/>
      <c r="L245" s="4"/>
      <c r="M245" s="12" t="s">
        <v>26</v>
      </c>
      <c r="N245" s="4"/>
      <c r="O245" s="4"/>
      <c r="P245" s="4"/>
      <c r="Q245" s="4"/>
      <c r="R245" s="4"/>
      <c r="S245" s="4"/>
      <c r="T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</row>
    <row r="246" spans="1:36" ht="14.25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12"/>
      <c r="N246" s="4"/>
      <c r="O246" s="4"/>
      <c r="P246" s="4"/>
      <c r="Q246" s="4"/>
      <c r="R246" s="4"/>
      <c r="S246" s="4"/>
      <c r="T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</row>
    <row r="247" spans="1:36" ht="14.25" x14ac:dyDescent="0.2">
      <c r="A247" s="4" t="s">
        <v>105</v>
      </c>
      <c r="B247" s="4"/>
      <c r="C247" s="4"/>
      <c r="D247" s="4"/>
      <c r="E247" s="4"/>
      <c r="F247" s="4"/>
      <c r="G247" s="4"/>
      <c r="H247" s="4"/>
      <c r="I247" s="4">
        <v>8341.5</v>
      </c>
      <c r="J247" s="4"/>
      <c r="K247" s="20">
        <v>4171</v>
      </c>
      <c r="L247" s="4"/>
      <c r="M247" s="12" t="s">
        <v>107</v>
      </c>
      <c r="N247" s="4"/>
      <c r="O247" s="4"/>
      <c r="P247" s="4"/>
      <c r="Q247" s="4"/>
      <c r="R247" s="4"/>
      <c r="S247" s="4"/>
      <c r="T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</row>
    <row r="248" spans="1:36" ht="14.25" x14ac:dyDescent="0.2">
      <c r="A248" s="4"/>
      <c r="B248" s="4"/>
      <c r="C248" s="4"/>
      <c r="D248" s="4"/>
      <c r="E248" s="4"/>
      <c r="F248" s="4"/>
      <c r="G248" s="4"/>
      <c r="H248" s="4"/>
      <c r="J248" s="4"/>
      <c r="K248" s="4"/>
      <c r="L248" s="4"/>
      <c r="M248" s="12"/>
      <c r="N248" s="4"/>
      <c r="O248" s="4"/>
      <c r="P248" s="4"/>
      <c r="Q248" s="4"/>
      <c r="R248" s="4"/>
      <c r="S248" s="4"/>
      <c r="T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</row>
    <row r="249" spans="1:36" ht="14.25" x14ac:dyDescent="0.2">
      <c r="A249" s="4" t="s">
        <v>106</v>
      </c>
      <c r="B249" s="4"/>
      <c r="C249" s="4"/>
      <c r="D249" s="4"/>
      <c r="E249" s="4"/>
      <c r="F249" s="4"/>
      <c r="G249" s="4"/>
      <c r="H249" s="4"/>
      <c r="I249" s="4">
        <v>3</v>
      </c>
      <c r="J249" s="4"/>
      <c r="K249" s="20">
        <v>4</v>
      </c>
      <c r="L249" s="4"/>
      <c r="M249" s="12" t="s">
        <v>108</v>
      </c>
      <c r="N249" s="4"/>
      <c r="O249" s="4"/>
      <c r="P249" s="4"/>
      <c r="Q249" s="4"/>
      <c r="R249" s="4"/>
      <c r="S249" s="4"/>
      <c r="T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</row>
    <row r="250" spans="1:36" ht="14.25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12"/>
      <c r="N250" s="4"/>
      <c r="O250" s="4"/>
      <c r="P250" s="4"/>
      <c r="Q250" s="4"/>
      <c r="R250" s="4"/>
      <c r="S250" s="4"/>
      <c r="T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</row>
    <row r="251" spans="1:36" ht="14.25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12"/>
      <c r="N251" s="4"/>
      <c r="O251" s="4"/>
      <c r="P251" s="4"/>
      <c r="Q251" s="4"/>
      <c r="R251" s="4"/>
      <c r="S251" s="4"/>
      <c r="T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</row>
    <row r="252" spans="1:36" ht="14.25" x14ac:dyDescent="0.2">
      <c r="A252" s="9" t="s">
        <v>141</v>
      </c>
      <c r="B252" s="9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12"/>
      <c r="N252" s="4"/>
      <c r="O252" s="4"/>
      <c r="P252" s="4"/>
      <c r="Q252" s="4"/>
      <c r="R252" s="4"/>
      <c r="S252" s="4"/>
      <c r="T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</row>
    <row r="253" spans="1:36" ht="14.25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12"/>
      <c r="N253" s="4"/>
      <c r="O253" s="4"/>
      <c r="P253" s="4"/>
      <c r="Q253" s="4"/>
      <c r="R253" s="4"/>
      <c r="S253" s="4"/>
      <c r="T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</row>
    <row r="254" spans="1:36" ht="14.25" x14ac:dyDescent="0.2">
      <c r="A254" s="4" t="s">
        <v>0</v>
      </c>
      <c r="B254" s="4"/>
      <c r="C254" s="4"/>
      <c r="D254" s="4"/>
      <c r="E254" s="4"/>
      <c r="F254" s="4"/>
      <c r="G254" s="4"/>
      <c r="H254" s="4"/>
      <c r="I254" s="4" t="s">
        <v>118</v>
      </c>
      <c r="J254" s="4"/>
      <c r="K254" s="4"/>
      <c r="L254" s="4"/>
      <c r="M254" s="12"/>
      <c r="N254" s="4"/>
      <c r="O254" s="4"/>
      <c r="P254" s="4"/>
      <c r="Q254" s="4"/>
      <c r="R254" s="4"/>
      <c r="S254" s="4"/>
      <c r="T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</row>
    <row r="255" spans="1:36" ht="14.25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12"/>
      <c r="N255" s="4"/>
      <c r="O255" s="4"/>
      <c r="P255" s="4"/>
      <c r="Q255" s="4"/>
      <c r="R255" s="4"/>
      <c r="S255" s="4"/>
      <c r="T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</row>
    <row r="256" spans="1:36" ht="14.25" x14ac:dyDescent="0.2">
      <c r="A256" s="4" t="s">
        <v>104</v>
      </c>
      <c r="B256" s="4"/>
      <c r="C256" s="4"/>
      <c r="D256" s="4"/>
      <c r="E256" s="4"/>
      <c r="F256" s="4"/>
      <c r="G256" s="4"/>
      <c r="H256" s="4"/>
      <c r="I256" s="4">
        <v>0.67</v>
      </c>
      <c r="J256" s="4">
        <v>0.9</v>
      </c>
      <c r="K256" s="4"/>
      <c r="L256" s="4"/>
      <c r="M256" s="12" t="s">
        <v>26</v>
      </c>
      <c r="N256" s="4"/>
      <c r="O256" s="4"/>
      <c r="P256" s="4"/>
      <c r="Q256" s="4"/>
      <c r="R256" s="4"/>
      <c r="S256" s="4"/>
      <c r="T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</row>
    <row r="257" spans="1:36" ht="14.25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12"/>
      <c r="N257" s="4"/>
      <c r="O257" s="4"/>
      <c r="P257" s="4"/>
      <c r="Q257" s="4"/>
      <c r="R257" s="4"/>
      <c r="S257" s="4"/>
      <c r="T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</row>
    <row r="258" spans="1:36" ht="14.25" x14ac:dyDescent="0.2">
      <c r="A258" s="4" t="s">
        <v>105</v>
      </c>
      <c r="B258" s="4"/>
      <c r="C258" s="4"/>
      <c r="D258" s="4"/>
      <c r="E258" s="4"/>
      <c r="F258" s="4"/>
      <c r="G258" s="4"/>
      <c r="H258" s="4"/>
      <c r="I258" s="4">
        <v>3900</v>
      </c>
      <c r="J258" s="4"/>
      <c r="K258" s="20">
        <v>1950</v>
      </c>
      <c r="L258" s="4"/>
      <c r="M258" s="12" t="s">
        <v>107</v>
      </c>
      <c r="N258" s="4"/>
      <c r="O258" s="4"/>
      <c r="P258" s="4"/>
      <c r="Q258" s="4"/>
      <c r="R258" s="4"/>
      <c r="S258" s="4"/>
      <c r="T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</row>
    <row r="259" spans="1:36" ht="14.25" x14ac:dyDescent="0.2">
      <c r="A259" s="4"/>
      <c r="B259" s="4"/>
      <c r="C259" s="4"/>
      <c r="D259" s="4"/>
      <c r="E259" s="4"/>
      <c r="F259" s="4"/>
      <c r="G259" s="4"/>
      <c r="H259" s="4"/>
      <c r="J259" s="4"/>
      <c r="K259" s="4"/>
      <c r="L259" s="4"/>
      <c r="M259" s="12"/>
      <c r="N259" s="4"/>
      <c r="O259" s="4"/>
      <c r="P259" s="4"/>
      <c r="Q259" s="4"/>
      <c r="R259" s="4"/>
      <c r="S259" s="4"/>
      <c r="T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</row>
    <row r="260" spans="1:36" ht="14.25" x14ac:dyDescent="0.2">
      <c r="A260" s="4" t="s">
        <v>106</v>
      </c>
      <c r="B260" s="4"/>
      <c r="C260" s="4"/>
      <c r="D260" s="4"/>
      <c r="E260" s="4"/>
      <c r="F260" s="4"/>
      <c r="G260" s="4"/>
      <c r="H260" s="4"/>
      <c r="I260" s="4">
        <v>10</v>
      </c>
      <c r="J260" s="4"/>
      <c r="K260" s="20"/>
      <c r="L260" s="4"/>
      <c r="M260" s="12" t="s">
        <v>108</v>
      </c>
      <c r="N260" s="4"/>
      <c r="O260" s="4"/>
      <c r="P260" s="4"/>
      <c r="Q260" s="4"/>
      <c r="R260" s="4"/>
      <c r="S260" s="4"/>
      <c r="T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</row>
    <row r="261" spans="1:36" ht="14.25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12"/>
      <c r="N261" s="4"/>
      <c r="O261" s="4"/>
      <c r="P261" s="4"/>
      <c r="Q261" s="4"/>
      <c r="R261" s="4"/>
      <c r="S261" s="4"/>
      <c r="T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</row>
    <row r="262" spans="1:36" ht="14.25" x14ac:dyDescent="0.2">
      <c r="A262" s="9" t="s">
        <v>142</v>
      </c>
      <c r="B262" s="9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12"/>
      <c r="N262" s="4"/>
      <c r="O262" s="4"/>
      <c r="P262" s="4"/>
      <c r="Q262" s="4"/>
      <c r="R262" s="4"/>
      <c r="S262" s="4"/>
      <c r="T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</row>
    <row r="263" spans="1:36" ht="14.25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12"/>
      <c r="N263" s="4"/>
      <c r="O263" s="4"/>
      <c r="P263" s="4"/>
      <c r="Q263" s="4"/>
      <c r="R263" s="4"/>
      <c r="S263" s="4"/>
      <c r="T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</row>
    <row r="264" spans="1:36" ht="14.25" x14ac:dyDescent="0.2">
      <c r="A264" s="4" t="s">
        <v>0</v>
      </c>
      <c r="B264" s="4"/>
      <c r="C264" s="4"/>
      <c r="D264" s="4"/>
      <c r="E264" s="4"/>
      <c r="F264" s="4"/>
      <c r="G264" s="4"/>
      <c r="H264" s="4"/>
      <c r="I264" s="4" t="s">
        <v>130</v>
      </c>
      <c r="J264" s="4"/>
      <c r="K264" s="20" t="s">
        <v>128</v>
      </c>
      <c r="L264" s="4"/>
      <c r="M264" s="12"/>
      <c r="N264" s="4"/>
      <c r="O264" s="4"/>
      <c r="P264" s="4"/>
      <c r="Q264" s="4"/>
      <c r="R264" s="4"/>
      <c r="S264" s="4"/>
      <c r="T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</row>
    <row r="265" spans="1:36" ht="14.25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12"/>
      <c r="N265" s="4"/>
      <c r="O265" s="4"/>
      <c r="P265" s="4"/>
      <c r="Q265" s="4"/>
      <c r="R265" s="4"/>
      <c r="S265" s="4"/>
      <c r="T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</row>
    <row r="266" spans="1:36" ht="14.25" x14ac:dyDescent="0.2">
      <c r="A266" s="4" t="s">
        <v>104</v>
      </c>
      <c r="B266" s="4"/>
      <c r="C266" s="4"/>
      <c r="D266" s="4"/>
      <c r="E266" s="4"/>
      <c r="F266" s="4"/>
      <c r="G266" s="4"/>
      <c r="H266" s="4"/>
      <c r="I266" s="4">
        <v>10.26</v>
      </c>
      <c r="J266" s="4">
        <v>0</v>
      </c>
      <c r="K266" s="4"/>
      <c r="L266" s="4"/>
      <c r="M266" s="12" t="s">
        <v>26</v>
      </c>
      <c r="N266" s="4"/>
      <c r="O266" s="4"/>
      <c r="P266" s="4"/>
      <c r="Q266" s="4"/>
      <c r="R266" s="4"/>
      <c r="S266" s="4"/>
      <c r="T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</row>
    <row r="267" spans="1:36" ht="14.25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12"/>
      <c r="N267" s="4"/>
      <c r="O267" s="4"/>
      <c r="P267" s="4"/>
      <c r="Q267" s="4"/>
      <c r="R267" s="4"/>
      <c r="S267" s="4"/>
      <c r="T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</row>
    <row r="268" spans="1:36" ht="14.25" x14ac:dyDescent="0.2">
      <c r="A268" s="4" t="s">
        <v>105</v>
      </c>
      <c r="B268" s="4"/>
      <c r="C268" s="4"/>
      <c r="D268" s="4"/>
      <c r="E268" s="4"/>
      <c r="F268" s="4"/>
      <c r="G268" s="4"/>
      <c r="H268" s="4"/>
      <c r="I268" s="4">
        <v>9945</v>
      </c>
      <c r="J268" s="4"/>
      <c r="K268" s="20">
        <v>4171</v>
      </c>
      <c r="L268" s="4"/>
      <c r="M268" s="12" t="s">
        <v>107</v>
      </c>
      <c r="N268" s="4"/>
      <c r="O268" s="4"/>
      <c r="P268" s="4"/>
      <c r="Q268" s="4"/>
      <c r="R268" s="4"/>
      <c r="S268" s="4"/>
      <c r="T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</row>
    <row r="269" spans="1:36" ht="14.25" x14ac:dyDescent="0.2">
      <c r="A269" s="4"/>
      <c r="B269" s="4"/>
      <c r="C269" s="4"/>
      <c r="D269" s="4"/>
      <c r="E269" s="4"/>
      <c r="F269" s="4"/>
      <c r="G269" s="4"/>
      <c r="H269" s="4"/>
      <c r="J269" s="4"/>
      <c r="K269" s="4"/>
      <c r="L269" s="4"/>
      <c r="M269" s="12"/>
      <c r="N269" s="4"/>
      <c r="O269" s="4"/>
      <c r="P269" s="4"/>
      <c r="Q269" s="4"/>
      <c r="R269" s="4"/>
      <c r="S269" s="4"/>
      <c r="T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</row>
    <row r="270" spans="1:36" ht="14.25" x14ac:dyDescent="0.2">
      <c r="A270" s="4" t="s">
        <v>121</v>
      </c>
      <c r="B270" s="4"/>
      <c r="C270" s="4"/>
      <c r="D270" s="4"/>
      <c r="E270" s="4"/>
      <c r="F270" s="4"/>
      <c r="G270" s="4"/>
      <c r="H270" s="4"/>
      <c r="I270" s="4" t="s">
        <v>131</v>
      </c>
      <c r="J270" s="4"/>
      <c r="L270" s="4"/>
      <c r="M270" s="12" t="s">
        <v>107</v>
      </c>
      <c r="N270" s="4"/>
      <c r="O270" s="4"/>
      <c r="P270" s="4"/>
      <c r="Q270" s="4"/>
      <c r="R270" s="4"/>
      <c r="S270" s="4"/>
      <c r="T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</row>
    <row r="271" spans="1:36" ht="14.25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12"/>
      <c r="N271" s="4"/>
      <c r="O271" s="4"/>
      <c r="P271" s="4"/>
      <c r="Q271" s="4"/>
      <c r="R271" s="4"/>
      <c r="S271" s="4"/>
      <c r="T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</row>
    <row r="272" spans="1:36" ht="14.25" x14ac:dyDescent="0.2">
      <c r="A272" s="9" t="s">
        <v>143</v>
      </c>
      <c r="B272" s="9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12"/>
      <c r="N272" s="4"/>
      <c r="O272" s="4"/>
      <c r="P272" s="4"/>
      <c r="Q272" s="4"/>
      <c r="R272" s="4"/>
      <c r="S272" s="4"/>
      <c r="T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</row>
    <row r="273" spans="1:36" ht="14.25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12"/>
      <c r="N273" s="4"/>
      <c r="O273" s="4"/>
      <c r="P273" s="4"/>
      <c r="Q273" s="4"/>
      <c r="R273" s="4"/>
      <c r="S273" s="4"/>
      <c r="T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</row>
    <row r="274" spans="1:36" ht="14.25" x14ac:dyDescent="0.2">
      <c r="A274" s="4" t="s">
        <v>0</v>
      </c>
      <c r="B274" s="4"/>
      <c r="C274" s="4"/>
      <c r="D274" s="4"/>
      <c r="E274" s="4"/>
      <c r="F274" s="4"/>
      <c r="G274" s="4"/>
      <c r="H274" s="4"/>
      <c r="I274" s="4" t="s">
        <v>130</v>
      </c>
      <c r="J274" s="4"/>
      <c r="K274" s="20" t="s">
        <v>128</v>
      </c>
      <c r="L274" s="4"/>
      <c r="M274" s="12"/>
      <c r="N274" s="4"/>
      <c r="O274" s="4"/>
      <c r="P274" s="4"/>
      <c r="Q274" s="4"/>
      <c r="R274" s="4"/>
      <c r="S274" s="4"/>
      <c r="T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</row>
    <row r="275" spans="1:36" ht="14.25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12"/>
      <c r="N275" s="4"/>
      <c r="O275" s="4"/>
      <c r="P275" s="4"/>
      <c r="Q275" s="4"/>
      <c r="R275" s="4"/>
      <c r="S275" s="4"/>
      <c r="T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</row>
    <row r="276" spans="1:36" ht="14.25" x14ac:dyDescent="0.2">
      <c r="A276" s="4" t="s">
        <v>104</v>
      </c>
      <c r="B276" s="4"/>
      <c r="C276" s="4"/>
      <c r="D276" s="4"/>
      <c r="E276" s="4"/>
      <c r="F276" s="4"/>
      <c r="G276" s="4"/>
      <c r="H276" s="4"/>
      <c r="I276" s="4">
        <v>8.98</v>
      </c>
      <c r="J276" s="4">
        <v>0</v>
      </c>
      <c r="K276" s="4"/>
      <c r="L276" s="4"/>
      <c r="M276" s="12" t="s">
        <v>26</v>
      </c>
      <c r="N276" s="4"/>
      <c r="O276" s="4"/>
      <c r="P276" s="4"/>
      <c r="Q276" s="4"/>
      <c r="R276" s="4"/>
      <c r="S276" s="4"/>
      <c r="T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</row>
    <row r="277" spans="1:36" ht="14.25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12"/>
      <c r="N277" s="4"/>
      <c r="O277" s="4"/>
      <c r="P277" s="4"/>
      <c r="Q277" s="4"/>
      <c r="R277" s="4"/>
      <c r="S277" s="4"/>
      <c r="T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</row>
    <row r="278" spans="1:36" ht="14.25" x14ac:dyDescent="0.2">
      <c r="A278" s="4" t="s">
        <v>105</v>
      </c>
      <c r="B278" s="4"/>
      <c r="C278" s="4"/>
      <c r="D278" s="4"/>
      <c r="E278" s="4"/>
      <c r="F278" s="4"/>
      <c r="G278" s="4"/>
      <c r="H278" s="4"/>
      <c r="I278" s="4">
        <v>9945</v>
      </c>
      <c r="J278" s="4"/>
      <c r="K278" s="20">
        <v>4171</v>
      </c>
      <c r="L278" s="4"/>
      <c r="M278" s="12" t="s">
        <v>107</v>
      </c>
      <c r="N278" s="4"/>
      <c r="O278" s="4"/>
      <c r="P278" s="4"/>
      <c r="Q278" s="4"/>
      <c r="R278" s="4"/>
      <c r="S278" s="4"/>
      <c r="T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</row>
    <row r="279" spans="1:36" ht="14.25" x14ac:dyDescent="0.2">
      <c r="A279" s="4"/>
      <c r="B279" s="4"/>
      <c r="C279" s="4"/>
      <c r="D279" s="4"/>
      <c r="E279" s="4"/>
      <c r="F279" s="4"/>
      <c r="G279" s="4"/>
      <c r="H279" s="4"/>
      <c r="J279" s="4"/>
      <c r="K279" s="4"/>
      <c r="L279" s="4"/>
      <c r="M279" s="12"/>
      <c r="N279" s="4"/>
      <c r="O279" s="4"/>
      <c r="P279" s="4"/>
      <c r="Q279" s="4"/>
      <c r="R279" s="4"/>
      <c r="S279" s="4"/>
      <c r="T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</row>
    <row r="280" spans="1:36" ht="14.25" x14ac:dyDescent="0.2">
      <c r="A280" s="4" t="s">
        <v>121</v>
      </c>
      <c r="B280" s="4"/>
      <c r="C280" s="4"/>
      <c r="D280" s="4"/>
      <c r="E280" s="4"/>
      <c r="F280" s="4"/>
      <c r="G280" s="4"/>
      <c r="H280" s="4"/>
      <c r="I280" s="4" t="s">
        <v>131</v>
      </c>
      <c r="J280" s="4"/>
      <c r="K280" s="4"/>
      <c r="L280" s="4"/>
      <c r="M280" s="12" t="s">
        <v>107</v>
      </c>
      <c r="N280" s="4"/>
      <c r="O280" s="4"/>
      <c r="P280" s="4"/>
      <c r="Q280" s="4"/>
      <c r="R280" s="4"/>
      <c r="S280" s="4"/>
      <c r="T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</row>
    <row r="281" spans="1:36" ht="14.25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12"/>
      <c r="N281" s="4"/>
      <c r="O281" s="4"/>
      <c r="P281" s="4"/>
      <c r="Q281" s="4"/>
      <c r="R281" s="4"/>
      <c r="S281" s="4"/>
      <c r="T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</row>
    <row r="282" spans="1:36" ht="14.25" x14ac:dyDescent="0.2">
      <c r="A282" s="9" t="s">
        <v>144</v>
      </c>
      <c r="B282" s="9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12"/>
      <c r="N282" s="4"/>
      <c r="O282" s="4"/>
      <c r="P282" s="4"/>
      <c r="Q282" s="4"/>
      <c r="R282" s="4"/>
      <c r="S282" s="4"/>
      <c r="T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</row>
    <row r="283" spans="1:36" ht="14.25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12"/>
      <c r="N283" s="4"/>
      <c r="O283" s="4"/>
      <c r="P283" s="4"/>
      <c r="Q283" s="4"/>
      <c r="R283" s="4"/>
      <c r="S283" s="4"/>
      <c r="T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</row>
    <row r="284" spans="1:36" ht="14.25" x14ac:dyDescent="0.2">
      <c r="A284" s="4" t="s">
        <v>0</v>
      </c>
      <c r="B284" s="4"/>
      <c r="C284" s="4"/>
      <c r="D284" s="4"/>
      <c r="E284" s="4"/>
      <c r="F284" s="4"/>
      <c r="G284" s="4"/>
      <c r="H284" s="4"/>
      <c r="I284" s="4" t="s">
        <v>134</v>
      </c>
      <c r="J284" s="4"/>
      <c r="K284" s="4"/>
      <c r="L284" s="4"/>
      <c r="M284" s="12"/>
      <c r="N284" s="4"/>
      <c r="O284" s="4"/>
      <c r="P284" s="4"/>
      <c r="Q284" s="4"/>
      <c r="R284" s="4"/>
      <c r="S284" s="4"/>
      <c r="T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</row>
    <row r="285" spans="1:36" ht="14.25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12"/>
      <c r="N285" s="4"/>
      <c r="O285" s="4"/>
      <c r="P285" s="4"/>
      <c r="Q285" s="4"/>
      <c r="R285" s="4"/>
      <c r="S285" s="4"/>
      <c r="T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</row>
    <row r="286" spans="1:36" ht="14.25" x14ac:dyDescent="0.2">
      <c r="A286" s="4" t="s">
        <v>104</v>
      </c>
      <c r="B286" s="4"/>
      <c r="C286" s="4"/>
      <c r="D286" s="4"/>
      <c r="E286" s="4"/>
      <c r="F286" s="4"/>
      <c r="G286" s="4"/>
      <c r="H286" s="4"/>
      <c r="I286" s="4">
        <v>9.3000000000000007</v>
      </c>
      <c r="J286" s="4">
        <v>0</v>
      </c>
      <c r="K286" s="4"/>
      <c r="L286" s="4"/>
      <c r="M286" s="12" t="s">
        <v>26</v>
      </c>
      <c r="N286" s="4"/>
      <c r="O286" s="4"/>
      <c r="P286" s="4"/>
      <c r="Q286" s="4"/>
      <c r="R286" s="4"/>
      <c r="S286" s="4"/>
      <c r="T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</row>
    <row r="287" spans="1:36" ht="14.25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12"/>
      <c r="N287" s="4"/>
      <c r="O287" s="4"/>
      <c r="P287" s="4"/>
      <c r="Q287" s="4"/>
      <c r="R287" s="4"/>
      <c r="S287" s="4"/>
      <c r="T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</row>
    <row r="288" spans="1:36" ht="14.25" x14ac:dyDescent="0.2">
      <c r="A288" s="4" t="s">
        <v>105</v>
      </c>
      <c r="B288" s="4"/>
      <c r="C288" s="4"/>
      <c r="D288" s="4"/>
      <c r="E288" s="4"/>
      <c r="F288" s="4"/>
      <c r="G288" s="4"/>
      <c r="H288" s="4"/>
      <c r="I288" s="4">
        <v>6375</v>
      </c>
      <c r="J288" s="4"/>
      <c r="K288" s="20">
        <v>3188</v>
      </c>
      <c r="L288" s="4"/>
      <c r="M288" s="12" t="s">
        <v>107</v>
      </c>
      <c r="N288" s="4"/>
      <c r="O288" s="4"/>
      <c r="P288" s="4"/>
      <c r="Q288" s="4"/>
      <c r="R288" s="4"/>
      <c r="S288" s="4"/>
      <c r="T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</row>
    <row r="289" spans="1:36" ht="14.25" x14ac:dyDescent="0.2">
      <c r="A289" s="4"/>
      <c r="B289" s="4"/>
      <c r="C289" s="4"/>
      <c r="D289" s="4"/>
      <c r="E289" s="4"/>
      <c r="F289" s="4"/>
      <c r="G289" s="4"/>
      <c r="H289" s="4"/>
      <c r="J289" s="4"/>
      <c r="K289" s="4"/>
      <c r="L289" s="4"/>
      <c r="M289" s="12"/>
      <c r="N289" s="4"/>
      <c r="O289" s="4"/>
      <c r="P289" s="4"/>
      <c r="Q289" s="4"/>
      <c r="R289" s="4"/>
      <c r="S289" s="4"/>
      <c r="T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</row>
    <row r="290" spans="1:36" ht="14.25" x14ac:dyDescent="0.2">
      <c r="A290" s="4" t="s">
        <v>120</v>
      </c>
      <c r="I290" t="s">
        <v>123</v>
      </c>
      <c r="M290" s="12" t="s">
        <v>115</v>
      </c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</row>
    <row r="291" spans="1:36" ht="14.25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12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</row>
    <row r="292" spans="1:36" ht="14.25" x14ac:dyDescent="0.2">
      <c r="A292" s="4" t="s">
        <v>121</v>
      </c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12" t="s">
        <v>107</v>
      </c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</row>
    <row r="293" spans="1:36" ht="14.25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12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</row>
    <row r="294" spans="1:36" ht="14.25" x14ac:dyDescent="0.2">
      <c r="A294" s="9" t="s">
        <v>145</v>
      </c>
      <c r="B294" s="9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12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</row>
    <row r="295" spans="1:36" ht="14.25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12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</row>
    <row r="296" spans="1:36" ht="14.25" x14ac:dyDescent="0.2">
      <c r="A296" s="4" t="s">
        <v>0</v>
      </c>
      <c r="B296" s="4"/>
      <c r="C296" s="4"/>
      <c r="D296" s="4"/>
      <c r="E296" s="4"/>
      <c r="F296" s="4"/>
      <c r="G296" s="4"/>
      <c r="H296" s="4"/>
      <c r="I296" s="4" t="s">
        <v>134</v>
      </c>
      <c r="J296" s="4"/>
      <c r="K296" s="4"/>
      <c r="L296" s="4"/>
      <c r="M296" s="12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</row>
    <row r="297" spans="1:36" ht="14.25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12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</row>
    <row r="298" spans="1:36" ht="14.25" x14ac:dyDescent="0.2">
      <c r="A298" s="4" t="s">
        <v>104</v>
      </c>
      <c r="B298" s="4"/>
      <c r="C298" s="4"/>
      <c r="D298" s="4"/>
      <c r="E298" s="4"/>
      <c r="F298" s="4"/>
      <c r="G298" s="4"/>
      <c r="H298" s="4"/>
      <c r="I298" s="4">
        <v>2.04</v>
      </c>
      <c r="J298" s="4">
        <v>0</v>
      </c>
      <c r="K298" s="4"/>
      <c r="L298" s="4"/>
      <c r="M298" s="12" t="s">
        <v>26</v>
      </c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</row>
    <row r="299" spans="1:36" ht="14.25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12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</row>
    <row r="300" spans="1:36" ht="14.25" x14ac:dyDescent="0.2">
      <c r="A300" s="4" t="s">
        <v>105</v>
      </c>
      <c r="B300" s="4"/>
      <c r="C300" s="4"/>
      <c r="D300" s="4"/>
      <c r="E300" s="4"/>
      <c r="F300" s="4"/>
      <c r="G300" s="4"/>
      <c r="H300" s="4"/>
      <c r="I300" s="4">
        <v>6375</v>
      </c>
      <c r="J300" s="4"/>
      <c r="K300" s="20">
        <v>3188</v>
      </c>
      <c r="L300" s="4"/>
      <c r="M300" s="12" t="s">
        <v>107</v>
      </c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</row>
    <row r="301" spans="1:36" ht="14.25" x14ac:dyDescent="0.2">
      <c r="A301" s="4"/>
      <c r="B301" s="4"/>
      <c r="C301" s="4"/>
      <c r="D301" s="4"/>
      <c r="E301" s="4"/>
      <c r="F301" s="4"/>
      <c r="G301" s="4"/>
      <c r="H301" s="4"/>
      <c r="J301" s="4"/>
      <c r="K301" s="4"/>
      <c r="L301" s="4"/>
      <c r="M301" s="12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</row>
    <row r="302" spans="1:36" ht="14.25" x14ac:dyDescent="0.2">
      <c r="A302" s="4" t="s">
        <v>120</v>
      </c>
      <c r="I302" t="s">
        <v>123</v>
      </c>
      <c r="M302" s="12" t="s">
        <v>115</v>
      </c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</row>
    <row r="303" spans="1:36" ht="14.25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12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</row>
    <row r="304" spans="1:36" ht="14.25" x14ac:dyDescent="0.2">
      <c r="A304" s="4" t="s">
        <v>121</v>
      </c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12" t="s">
        <v>107</v>
      </c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</row>
    <row r="305" spans="1:36" ht="14.25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12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</row>
    <row r="306" spans="1:36" ht="14.25" x14ac:dyDescent="0.2">
      <c r="A306" s="9" t="s">
        <v>146</v>
      </c>
      <c r="B306" s="9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12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</row>
    <row r="307" spans="1:36" ht="14.25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12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</row>
    <row r="308" spans="1:36" ht="14.25" x14ac:dyDescent="0.2">
      <c r="A308" s="4" t="s">
        <v>0</v>
      </c>
      <c r="B308" s="4"/>
      <c r="C308" s="4"/>
      <c r="D308" s="4"/>
      <c r="E308" s="4"/>
      <c r="F308" s="4"/>
      <c r="G308" s="4"/>
      <c r="H308" s="4"/>
      <c r="I308" s="4" t="s">
        <v>130</v>
      </c>
      <c r="J308" s="4"/>
      <c r="K308" s="20" t="s">
        <v>128</v>
      </c>
      <c r="L308" s="4"/>
      <c r="M308" s="12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</row>
    <row r="309" spans="1:36" ht="14.25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12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</row>
    <row r="310" spans="1:36" ht="14.25" x14ac:dyDescent="0.2">
      <c r="A310" s="4" t="s">
        <v>104</v>
      </c>
      <c r="B310" s="4"/>
      <c r="C310" s="4"/>
      <c r="D310" s="4"/>
      <c r="E310" s="4"/>
      <c r="F310" s="4"/>
      <c r="G310" s="4"/>
      <c r="H310" s="4"/>
      <c r="I310" s="4">
        <v>8.58</v>
      </c>
      <c r="J310" s="4">
        <v>0</v>
      </c>
      <c r="K310" s="4"/>
      <c r="L310" s="4"/>
      <c r="M310" s="12" t="s">
        <v>26</v>
      </c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</row>
    <row r="311" spans="1:36" ht="14.25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12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</row>
    <row r="312" spans="1:36" ht="14.25" x14ac:dyDescent="0.2">
      <c r="A312" s="4" t="s">
        <v>105</v>
      </c>
      <c r="B312" s="4"/>
      <c r="C312" s="4"/>
      <c r="D312" s="4"/>
      <c r="E312" s="4"/>
      <c r="F312" s="4"/>
      <c r="G312" s="4"/>
      <c r="H312" s="4"/>
      <c r="I312" s="4">
        <v>9945</v>
      </c>
      <c r="J312" s="4"/>
      <c r="K312" s="20">
        <v>4171</v>
      </c>
      <c r="L312" s="4"/>
      <c r="M312" s="12" t="s">
        <v>107</v>
      </c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</row>
    <row r="313" spans="1:36" ht="14.25" x14ac:dyDescent="0.2">
      <c r="A313" s="4"/>
      <c r="B313" s="4"/>
      <c r="C313" s="4"/>
      <c r="D313" s="4"/>
      <c r="E313" s="4"/>
      <c r="F313" s="4"/>
      <c r="G313" s="4"/>
      <c r="H313" s="4"/>
      <c r="J313" s="4"/>
      <c r="K313" s="4"/>
      <c r="L313" s="4"/>
      <c r="M313" s="12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</row>
    <row r="314" spans="1:36" ht="14.25" x14ac:dyDescent="0.2">
      <c r="A314" s="4" t="s">
        <v>121</v>
      </c>
      <c r="B314" s="4"/>
      <c r="C314" s="4"/>
      <c r="D314" s="4"/>
      <c r="E314" s="4"/>
      <c r="F314" s="4"/>
      <c r="G314" s="4"/>
      <c r="H314" s="4"/>
      <c r="I314" s="4" t="s">
        <v>131</v>
      </c>
      <c r="J314" s="4"/>
      <c r="K314" s="4"/>
      <c r="L314" s="4"/>
      <c r="M314" s="12" t="s">
        <v>107</v>
      </c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</row>
    <row r="315" spans="1:36" ht="14.25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12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</row>
    <row r="316" spans="1:36" ht="14.25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12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</row>
    <row r="317" spans="1:36" ht="14.25" x14ac:dyDescent="0.2">
      <c r="A317" s="9" t="s">
        <v>147</v>
      </c>
      <c r="B317" s="9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12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</row>
    <row r="318" spans="1:36" ht="14.25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12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</row>
    <row r="319" spans="1:36" ht="14.25" x14ac:dyDescent="0.2">
      <c r="A319" s="4" t="s">
        <v>0</v>
      </c>
      <c r="B319" s="4"/>
      <c r="C319" s="4"/>
      <c r="D319" s="4"/>
      <c r="E319" s="4"/>
      <c r="F319" s="4"/>
      <c r="G319" s="4"/>
      <c r="H319" s="4"/>
      <c r="I319" s="4" t="s">
        <v>118</v>
      </c>
      <c r="J319" s="4"/>
      <c r="K319" s="4"/>
      <c r="L319" s="4"/>
      <c r="M319" s="12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</row>
    <row r="320" spans="1:36" ht="14.25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12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</row>
    <row r="321" spans="1:36" ht="14.25" x14ac:dyDescent="0.2">
      <c r="A321" s="4" t="s">
        <v>104</v>
      </c>
      <c r="B321" s="4"/>
      <c r="C321" s="4"/>
      <c r="D321" s="4"/>
      <c r="E321" s="4"/>
      <c r="F321" s="4"/>
      <c r="G321" s="4"/>
      <c r="H321" s="4"/>
      <c r="I321" s="4">
        <v>1.0900000000000001</v>
      </c>
      <c r="J321" s="4">
        <v>1.1000000000000001</v>
      </c>
      <c r="K321" s="4"/>
      <c r="L321" s="4"/>
      <c r="M321" s="12" t="s">
        <v>26</v>
      </c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</row>
    <row r="322" spans="1:36" ht="14.25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12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</row>
    <row r="323" spans="1:36" ht="14.25" x14ac:dyDescent="0.2">
      <c r="A323" s="4" t="s">
        <v>105</v>
      </c>
      <c r="B323" s="4"/>
      <c r="C323" s="4"/>
      <c r="D323" s="4"/>
      <c r="E323" s="4"/>
      <c r="F323" s="4"/>
      <c r="G323" s="4"/>
      <c r="H323" s="4"/>
      <c r="I323" s="4">
        <v>2340</v>
      </c>
      <c r="J323" s="4"/>
      <c r="K323" s="20">
        <v>1170</v>
      </c>
      <c r="L323" s="4"/>
      <c r="M323" s="12" t="s">
        <v>107</v>
      </c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</row>
    <row r="324" spans="1:36" ht="14.25" x14ac:dyDescent="0.2">
      <c r="A324" s="4"/>
      <c r="B324" s="4"/>
      <c r="C324" s="4"/>
      <c r="D324" s="4"/>
      <c r="E324" s="4"/>
      <c r="F324" s="4"/>
      <c r="G324" s="4"/>
      <c r="H324" s="4"/>
      <c r="J324" s="4"/>
      <c r="K324" s="4"/>
      <c r="L324" s="4"/>
      <c r="M324" s="12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</row>
    <row r="325" spans="1:36" ht="14.25" x14ac:dyDescent="0.2">
      <c r="A325" s="4" t="s">
        <v>106</v>
      </c>
      <c r="B325" s="4"/>
      <c r="C325" s="4"/>
      <c r="D325" s="4"/>
      <c r="E325" s="4"/>
      <c r="F325" s="4"/>
      <c r="G325" s="4"/>
      <c r="H325" s="4"/>
      <c r="I325" s="4">
        <v>10</v>
      </c>
      <c r="J325" s="4"/>
      <c r="K325" s="4"/>
      <c r="L325" s="4"/>
      <c r="M325" s="12" t="s">
        <v>108</v>
      </c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</row>
    <row r="326" spans="1:36" ht="14.25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12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</row>
    <row r="327" spans="1:36" ht="14.25" x14ac:dyDescent="0.2">
      <c r="A327" s="9" t="s">
        <v>148</v>
      </c>
      <c r="B327" s="9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12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</row>
    <row r="328" spans="1:36" ht="14.25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12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</row>
    <row r="329" spans="1:36" ht="14.25" x14ac:dyDescent="0.2">
      <c r="A329" s="4" t="s">
        <v>0</v>
      </c>
      <c r="B329" s="4"/>
      <c r="C329" s="4"/>
      <c r="D329" s="4"/>
      <c r="E329" s="4"/>
      <c r="F329" s="4"/>
      <c r="G329" s="4"/>
      <c r="H329" s="4"/>
      <c r="I329" s="4" t="s">
        <v>130</v>
      </c>
      <c r="J329" s="4"/>
      <c r="K329" s="20" t="s">
        <v>128</v>
      </c>
      <c r="L329" s="4"/>
      <c r="M329" s="12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</row>
    <row r="330" spans="1:36" ht="14.25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12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</row>
    <row r="331" spans="1:36" ht="14.25" x14ac:dyDescent="0.2">
      <c r="A331" s="4" t="s">
        <v>104</v>
      </c>
      <c r="B331" s="4"/>
      <c r="C331" s="4"/>
      <c r="D331" s="4"/>
      <c r="E331" s="4"/>
      <c r="F331" s="4"/>
      <c r="G331" s="4"/>
      <c r="H331" s="4"/>
      <c r="I331" s="4">
        <v>9.23</v>
      </c>
      <c r="J331" s="4">
        <v>0</v>
      </c>
      <c r="K331" s="4"/>
      <c r="L331" s="4"/>
      <c r="M331" s="12" t="s">
        <v>26</v>
      </c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</row>
    <row r="332" spans="1:36" ht="14.25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12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</row>
    <row r="333" spans="1:36" ht="14.25" x14ac:dyDescent="0.2">
      <c r="A333" s="4" t="s">
        <v>105</v>
      </c>
      <c r="B333" s="4"/>
      <c r="C333" s="4"/>
      <c r="D333" s="4"/>
      <c r="E333" s="4"/>
      <c r="F333" s="4"/>
      <c r="G333" s="4"/>
      <c r="H333" s="4"/>
      <c r="I333" s="4">
        <v>9945</v>
      </c>
      <c r="J333" s="4"/>
      <c r="K333" s="20">
        <v>4171</v>
      </c>
      <c r="L333" s="4"/>
      <c r="M333" s="12" t="s">
        <v>107</v>
      </c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</row>
    <row r="334" spans="1:36" ht="14.25" x14ac:dyDescent="0.2">
      <c r="A334" s="4"/>
      <c r="B334" s="4"/>
      <c r="C334" s="4"/>
      <c r="D334" s="4"/>
      <c r="E334" s="4"/>
      <c r="F334" s="4"/>
      <c r="G334" s="4"/>
      <c r="H334" s="4"/>
      <c r="J334" s="4"/>
      <c r="K334" s="4"/>
      <c r="L334" s="4"/>
      <c r="M334" s="12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</row>
    <row r="335" spans="1:36" ht="14.25" x14ac:dyDescent="0.2">
      <c r="A335" s="4" t="s">
        <v>121</v>
      </c>
      <c r="B335" s="4"/>
      <c r="C335" s="4"/>
      <c r="D335" s="4"/>
      <c r="E335" s="4"/>
      <c r="F335" s="4"/>
      <c r="G335" s="4"/>
      <c r="H335" s="4"/>
      <c r="I335" s="4" t="s">
        <v>131</v>
      </c>
      <c r="J335" s="4"/>
      <c r="K335" s="4"/>
      <c r="L335" s="4"/>
      <c r="M335" s="12" t="s">
        <v>107</v>
      </c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</row>
    <row r="336" spans="1:36" ht="14.25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12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</row>
    <row r="337" spans="1:36" ht="14.25" x14ac:dyDescent="0.2">
      <c r="A337" s="9" t="s">
        <v>149</v>
      </c>
      <c r="B337" s="9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12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</row>
    <row r="338" spans="1:36" ht="14.25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12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</row>
    <row r="339" spans="1:36" ht="14.25" x14ac:dyDescent="0.2">
      <c r="A339" s="4" t="s">
        <v>0</v>
      </c>
      <c r="B339" s="4"/>
      <c r="C339" s="4"/>
      <c r="D339" s="4"/>
      <c r="E339" s="4"/>
      <c r="F339" s="4"/>
      <c r="G339" s="4"/>
      <c r="H339" s="4"/>
      <c r="I339" s="4" t="s">
        <v>122</v>
      </c>
      <c r="J339" s="4"/>
      <c r="K339" s="4"/>
      <c r="L339" s="4"/>
      <c r="M339" s="12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</row>
    <row r="340" spans="1:36" ht="14.25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12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</row>
    <row r="341" spans="1:36" ht="14.25" x14ac:dyDescent="0.2">
      <c r="A341" s="4" t="s">
        <v>104</v>
      </c>
      <c r="B341" s="4"/>
      <c r="C341" s="4"/>
      <c r="D341" s="4"/>
      <c r="E341" s="4"/>
      <c r="F341" s="4"/>
      <c r="G341" s="4"/>
      <c r="H341" s="4"/>
      <c r="I341" s="4">
        <v>1.17</v>
      </c>
      <c r="J341" s="4">
        <v>0</v>
      </c>
      <c r="K341" s="4"/>
      <c r="L341" s="4"/>
      <c r="M341" s="12" t="s">
        <v>26</v>
      </c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</row>
    <row r="342" spans="1:36" ht="14.25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12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</row>
    <row r="343" spans="1:36" ht="14.25" x14ac:dyDescent="0.2">
      <c r="A343" s="4" t="s">
        <v>105</v>
      </c>
      <c r="B343" s="4"/>
      <c r="C343" s="4"/>
      <c r="D343" s="4"/>
      <c r="E343" s="4"/>
      <c r="F343" s="4"/>
      <c r="G343" s="4"/>
      <c r="H343" s="4"/>
      <c r="I343" s="4">
        <v>4250</v>
      </c>
      <c r="J343" s="4"/>
      <c r="K343" s="20">
        <v>2125</v>
      </c>
      <c r="L343" s="4"/>
      <c r="M343" s="12" t="s">
        <v>107</v>
      </c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</row>
    <row r="344" spans="1:36" ht="14.25" x14ac:dyDescent="0.2">
      <c r="A344" s="4"/>
      <c r="B344" s="4"/>
      <c r="C344" s="4"/>
      <c r="D344" s="4"/>
      <c r="E344" s="4"/>
      <c r="F344" s="4"/>
      <c r="G344" s="4"/>
      <c r="H344" s="4"/>
      <c r="J344" s="4"/>
      <c r="K344" s="4"/>
      <c r="L344" s="4"/>
      <c r="M344" s="12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</row>
    <row r="345" spans="1:36" ht="14.25" x14ac:dyDescent="0.2">
      <c r="A345" s="4" t="s">
        <v>120</v>
      </c>
      <c r="I345" t="s">
        <v>123</v>
      </c>
      <c r="M345" s="12" t="s">
        <v>115</v>
      </c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</row>
    <row r="346" spans="1:36" ht="14.25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12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</row>
    <row r="347" spans="1:36" ht="14.25" x14ac:dyDescent="0.2">
      <c r="A347" s="4" t="s">
        <v>121</v>
      </c>
      <c r="B347" s="4"/>
      <c r="C347" s="4"/>
      <c r="D347" s="4"/>
      <c r="E347" s="4"/>
      <c r="F347" s="4"/>
      <c r="G347" s="4"/>
      <c r="H347" s="4"/>
      <c r="I347" s="4" t="s">
        <v>124</v>
      </c>
      <c r="J347" s="4"/>
      <c r="K347" s="4"/>
      <c r="L347" s="4"/>
      <c r="M347" s="11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</row>
    <row r="348" spans="1:36" ht="14.25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12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</row>
    <row r="349" spans="1:36" ht="14.25" x14ac:dyDescent="0.2">
      <c r="A349" s="4" t="s">
        <v>105</v>
      </c>
      <c r="B349" s="4"/>
      <c r="C349" s="4"/>
      <c r="D349" s="4"/>
      <c r="E349" s="4"/>
      <c r="F349" s="4"/>
      <c r="G349" s="4"/>
      <c r="H349" s="4"/>
      <c r="I349" s="4">
        <v>1235</v>
      </c>
      <c r="J349" s="4"/>
      <c r="K349" s="20">
        <v>618</v>
      </c>
      <c r="L349" s="4"/>
      <c r="M349" s="12" t="s">
        <v>107</v>
      </c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</row>
    <row r="350" spans="1:36" ht="14.2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12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</row>
    <row r="351" spans="1:36" ht="14.25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12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</row>
    <row r="352" spans="1:36" ht="14.25" x14ac:dyDescent="0.2">
      <c r="A352" s="9" t="s">
        <v>150</v>
      </c>
      <c r="B352" s="9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12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</row>
    <row r="353" spans="1:36" ht="14.2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12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</row>
    <row r="354" spans="1:36" ht="14.25" x14ac:dyDescent="0.2">
      <c r="A354" s="4" t="s">
        <v>0</v>
      </c>
      <c r="B354" s="4"/>
      <c r="C354" s="4"/>
      <c r="D354" s="4"/>
      <c r="E354" s="4"/>
      <c r="F354" s="4"/>
      <c r="G354" s="4"/>
      <c r="H354" s="4"/>
      <c r="I354" s="4" t="s">
        <v>134</v>
      </c>
      <c r="J354" s="4"/>
      <c r="K354" s="4"/>
      <c r="L354" s="4"/>
      <c r="M354" s="12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</row>
    <row r="355" spans="1:36" ht="14.2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12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</row>
    <row r="356" spans="1:36" ht="14.25" x14ac:dyDescent="0.2">
      <c r="A356" s="4" t="s">
        <v>104</v>
      </c>
      <c r="B356" s="4"/>
      <c r="C356" s="4"/>
      <c r="D356" s="4"/>
      <c r="E356" s="4"/>
      <c r="F356" s="4"/>
      <c r="G356" s="4"/>
      <c r="H356" s="4"/>
      <c r="I356" s="4">
        <v>0.36</v>
      </c>
      <c r="J356" s="4">
        <v>0</v>
      </c>
      <c r="K356" s="4"/>
      <c r="L356" s="4"/>
      <c r="M356" s="12" t="s">
        <v>26</v>
      </c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</row>
    <row r="357" spans="1:36" ht="14.25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12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</row>
    <row r="358" spans="1:36" ht="14.25" x14ac:dyDescent="0.2">
      <c r="A358" s="4" t="s">
        <v>105</v>
      </c>
      <c r="B358" s="4"/>
      <c r="C358" s="4"/>
      <c r="D358" s="4"/>
      <c r="E358" s="4"/>
      <c r="F358" s="4"/>
      <c r="G358" s="4"/>
      <c r="H358" s="4"/>
      <c r="I358" s="4">
        <v>6375</v>
      </c>
      <c r="J358" s="4"/>
      <c r="K358" s="20">
        <v>3187.5</v>
      </c>
      <c r="L358" s="4"/>
      <c r="M358" s="12" t="s">
        <v>107</v>
      </c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</row>
    <row r="359" spans="1:36" ht="14.25" x14ac:dyDescent="0.2">
      <c r="A359" s="4"/>
      <c r="B359" s="4"/>
      <c r="C359" s="4"/>
      <c r="D359" s="4"/>
      <c r="E359" s="4"/>
      <c r="F359" s="4"/>
      <c r="G359" s="4"/>
      <c r="H359" s="4"/>
      <c r="J359" s="4"/>
      <c r="K359" s="4"/>
      <c r="L359" s="4"/>
      <c r="M359" s="12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</row>
    <row r="360" spans="1:36" ht="14.25" x14ac:dyDescent="0.2">
      <c r="A360" s="4" t="s">
        <v>120</v>
      </c>
      <c r="I360" t="s">
        <v>123</v>
      </c>
      <c r="M360" s="12" t="s">
        <v>115</v>
      </c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</row>
    <row r="361" spans="1:36" ht="14.2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12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</row>
    <row r="362" spans="1:36" ht="14.25" x14ac:dyDescent="0.2">
      <c r="A362" s="4" t="s">
        <v>121</v>
      </c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12" t="s">
        <v>107</v>
      </c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</row>
    <row r="363" spans="1:36" ht="14.25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12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</row>
    <row r="364" spans="1:36" ht="14.25" x14ac:dyDescent="0.2">
      <c r="A364" s="9" t="s">
        <v>151</v>
      </c>
      <c r="B364" s="9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12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</row>
    <row r="365" spans="1:36" ht="14.2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12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</row>
    <row r="366" spans="1:36" ht="14.25" x14ac:dyDescent="0.2">
      <c r="A366" s="4" t="s">
        <v>0</v>
      </c>
      <c r="B366" s="4"/>
      <c r="C366" s="4"/>
      <c r="D366" s="4"/>
      <c r="E366" s="4"/>
      <c r="F366" s="4"/>
      <c r="G366" s="4"/>
      <c r="H366" s="4"/>
      <c r="I366" s="4" t="s">
        <v>134</v>
      </c>
      <c r="J366" s="4"/>
      <c r="K366" s="4"/>
      <c r="L366" s="4"/>
      <c r="M366" s="12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</row>
    <row r="367" spans="1:36" ht="14.2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12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</row>
    <row r="368" spans="1:36" ht="14.25" x14ac:dyDescent="0.2">
      <c r="A368" s="4" t="s">
        <v>104</v>
      </c>
      <c r="B368" s="4"/>
      <c r="C368" s="4"/>
      <c r="D368" s="4"/>
      <c r="E368" s="4"/>
      <c r="F368" s="4"/>
      <c r="G368" s="4"/>
      <c r="H368" s="4"/>
      <c r="I368" s="4">
        <v>2.0299999999999998</v>
      </c>
      <c r="J368" s="4">
        <v>0</v>
      </c>
      <c r="K368" s="4"/>
      <c r="L368" s="4"/>
      <c r="M368" s="12" t="s">
        <v>26</v>
      </c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</row>
    <row r="369" spans="1:36" ht="14.25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12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</row>
    <row r="370" spans="1:36" ht="14.25" x14ac:dyDescent="0.2">
      <c r="A370" s="4" t="s">
        <v>105</v>
      </c>
      <c r="B370" s="4"/>
      <c r="C370" s="4"/>
      <c r="D370" s="4"/>
      <c r="E370" s="4"/>
      <c r="F370" s="4"/>
      <c r="G370" s="4"/>
      <c r="H370" s="4"/>
      <c r="I370" s="4">
        <v>6375</v>
      </c>
      <c r="J370" s="4"/>
      <c r="K370" s="20">
        <v>3187.5</v>
      </c>
      <c r="L370" s="4"/>
      <c r="M370" s="12" t="s">
        <v>107</v>
      </c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</row>
    <row r="371" spans="1:36" ht="14.25" x14ac:dyDescent="0.2">
      <c r="A371" s="4"/>
      <c r="B371" s="4"/>
      <c r="C371" s="4"/>
      <c r="D371" s="4"/>
      <c r="E371" s="4"/>
      <c r="F371" s="4"/>
      <c r="G371" s="4"/>
      <c r="H371" s="4"/>
      <c r="J371" s="4"/>
      <c r="K371" s="4"/>
      <c r="L371" s="4"/>
      <c r="M371" s="12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</row>
    <row r="372" spans="1:36" ht="14.25" x14ac:dyDescent="0.2">
      <c r="A372" s="4" t="s">
        <v>120</v>
      </c>
      <c r="I372" t="s">
        <v>123</v>
      </c>
      <c r="M372" s="12" t="s">
        <v>115</v>
      </c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</row>
    <row r="373" spans="1:36" ht="14.25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12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</row>
    <row r="374" spans="1:36" ht="14.25" x14ac:dyDescent="0.2">
      <c r="A374" s="4" t="s">
        <v>121</v>
      </c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12" t="s">
        <v>107</v>
      </c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</row>
    <row r="375" spans="1:36" ht="14.25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12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</row>
    <row r="376" spans="1:36" ht="14.25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12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</row>
    <row r="377" spans="1:36" ht="14.25" x14ac:dyDescent="0.2">
      <c r="A377" s="9" t="s">
        <v>152</v>
      </c>
      <c r="B377" s="9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12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</row>
    <row r="378" spans="1:36" ht="14.25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12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</row>
    <row r="379" spans="1:36" ht="14.25" x14ac:dyDescent="0.2">
      <c r="A379" s="4" t="s">
        <v>0</v>
      </c>
      <c r="B379" s="4"/>
      <c r="C379" s="4"/>
      <c r="D379" s="4"/>
      <c r="E379" s="4"/>
      <c r="F379" s="4"/>
      <c r="G379" s="4"/>
      <c r="H379" s="4"/>
      <c r="I379" s="4" t="s">
        <v>130</v>
      </c>
      <c r="J379" s="4"/>
      <c r="K379" s="20" t="s">
        <v>128</v>
      </c>
      <c r="L379" s="4"/>
      <c r="M379" s="12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</row>
    <row r="380" spans="1:36" ht="14.25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12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</row>
    <row r="381" spans="1:36" ht="14.25" x14ac:dyDescent="0.2">
      <c r="A381" s="4" t="s">
        <v>104</v>
      </c>
      <c r="B381" s="4"/>
      <c r="C381" s="4"/>
      <c r="D381" s="4"/>
      <c r="E381" s="4"/>
      <c r="F381" s="4"/>
      <c r="G381" s="4"/>
      <c r="H381" s="4"/>
      <c r="I381" s="4">
        <v>11.85</v>
      </c>
      <c r="J381" s="4">
        <v>0</v>
      </c>
      <c r="K381" s="4"/>
      <c r="L381" s="4"/>
      <c r="M381" s="12" t="s">
        <v>26</v>
      </c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</row>
    <row r="382" spans="1:36" ht="14.25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12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</row>
    <row r="383" spans="1:36" ht="14.25" x14ac:dyDescent="0.2">
      <c r="A383" s="4" t="s">
        <v>105</v>
      </c>
      <c r="B383" s="4"/>
      <c r="C383" s="4"/>
      <c r="D383" s="4"/>
      <c r="E383" s="4"/>
      <c r="F383" s="4"/>
      <c r="G383" s="4"/>
      <c r="H383" s="4"/>
      <c r="I383" s="4">
        <v>9945</v>
      </c>
      <c r="J383" s="4"/>
      <c r="K383" s="20">
        <v>4171</v>
      </c>
      <c r="L383" s="4"/>
      <c r="M383" s="12" t="s">
        <v>107</v>
      </c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</row>
    <row r="384" spans="1:36" ht="14.25" x14ac:dyDescent="0.2">
      <c r="A384" s="4"/>
      <c r="B384" s="4"/>
      <c r="C384" s="4"/>
      <c r="D384" s="4"/>
      <c r="E384" s="4"/>
      <c r="F384" s="4"/>
      <c r="G384" s="4"/>
      <c r="H384" s="4"/>
      <c r="J384" s="4"/>
      <c r="K384" s="4"/>
      <c r="L384" s="4"/>
      <c r="M384" s="12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</row>
    <row r="385" spans="1:36" ht="14.25" x14ac:dyDescent="0.2">
      <c r="A385" s="4" t="s">
        <v>121</v>
      </c>
      <c r="B385" s="4"/>
      <c r="C385" s="4"/>
      <c r="D385" s="4"/>
      <c r="E385" s="4"/>
      <c r="F385" s="4"/>
      <c r="G385" s="4"/>
      <c r="H385" s="4"/>
      <c r="I385" s="4" t="s">
        <v>131</v>
      </c>
      <c r="J385" s="4"/>
      <c r="K385" s="4"/>
      <c r="L385" s="4"/>
      <c r="M385" s="12" t="s">
        <v>107</v>
      </c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</row>
    <row r="386" spans="1:36" ht="14.25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12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</row>
    <row r="387" spans="1:36" ht="14.25" x14ac:dyDescent="0.2">
      <c r="A387" s="9" t="s">
        <v>153</v>
      </c>
      <c r="B387" s="9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12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</row>
    <row r="388" spans="1:36" ht="14.25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12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</row>
    <row r="389" spans="1:36" ht="14.25" x14ac:dyDescent="0.2">
      <c r="A389" s="4" t="s">
        <v>0</v>
      </c>
      <c r="B389" s="4"/>
      <c r="C389" s="4"/>
      <c r="D389" s="4"/>
      <c r="E389" s="4"/>
      <c r="F389" s="4"/>
      <c r="G389" s="4"/>
      <c r="H389" s="4"/>
      <c r="I389" s="4" t="s">
        <v>130</v>
      </c>
      <c r="J389" s="4"/>
      <c r="K389" s="20" t="s">
        <v>128</v>
      </c>
      <c r="L389" s="4"/>
      <c r="M389" s="12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</row>
    <row r="390" spans="1:36" ht="14.25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12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</row>
    <row r="391" spans="1:36" ht="14.25" x14ac:dyDescent="0.2">
      <c r="A391" s="4" t="s">
        <v>104</v>
      </c>
      <c r="B391" s="4"/>
      <c r="C391" s="4"/>
      <c r="D391" s="4"/>
      <c r="E391" s="4"/>
      <c r="F391" s="4"/>
      <c r="G391" s="4"/>
      <c r="H391" s="4"/>
      <c r="I391" s="4">
        <v>11.61</v>
      </c>
      <c r="J391" s="4">
        <v>0</v>
      </c>
      <c r="K391" s="4"/>
      <c r="L391" s="4"/>
      <c r="M391" s="12" t="s">
        <v>26</v>
      </c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</row>
    <row r="392" spans="1:36" ht="14.25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12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</row>
    <row r="393" spans="1:36" ht="14.25" x14ac:dyDescent="0.2">
      <c r="A393" s="4" t="s">
        <v>105</v>
      </c>
      <c r="B393" s="4"/>
      <c r="C393" s="4"/>
      <c r="D393" s="4"/>
      <c r="E393" s="4"/>
      <c r="F393" s="4"/>
      <c r="G393" s="4"/>
      <c r="H393" s="4"/>
      <c r="I393" s="4">
        <v>9945</v>
      </c>
      <c r="J393" s="4"/>
      <c r="K393" s="20">
        <v>4171</v>
      </c>
      <c r="L393" s="4"/>
      <c r="M393" s="12" t="s">
        <v>107</v>
      </c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</row>
    <row r="394" spans="1:36" ht="14.25" x14ac:dyDescent="0.2">
      <c r="A394" s="4"/>
      <c r="B394" s="4"/>
      <c r="C394" s="4"/>
      <c r="D394" s="4"/>
      <c r="E394" s="4"/>
      <c r="F394" s="4"/>
      <c r="G394" s="4"/>
      <c r="H394" s="4"/>
      <c r="J394" s="4"/>
      <c r="K394" s="4"/>
      <c r="L394" s="4"/>
      <c r="M394" s="12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</row>
    <row r="395" spans="1:36" ht="14.25" x14ac:dyDescent="0.2">
      <c r="A395" s="4" t="s">
        <v>121</v>
      </c>
      <c r="B395" s="4"/>
      <c r="C395" s="4"/>
      <c r="D395" s="4"/>
      <c r="E395" s="4"/>
      <c r="F395" s="4"/>
      <c r="G395" s="4"/>
      <c r="H395" s="4"/>
      <c r="I395" s="4" t="s">
        <v>131</v>
      </c>
      <c r="J395" s="4"/>
      <c r="K395" s="4"/>
      <c r="L395" s="4"/>
      <c r="M395" s="12" t="s">
        <v>107</v>
      </c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</row>
    <row r="396" spans="1:36" ht="14.25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12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</row>
    <row r="397" spans="1:36" ht="14.25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12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</row>
    <row r="398" spans="1:36" ht="14.25" x14ac:dyDescent="0.2">
      <c r="A398" s="9" t="s">
        <v>154</v>
      </c>
      <c r="B398" s="9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12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</row>
    <row r="399" spans="1:36" ht="14.25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12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</row>
    <row r="400" spans="1:36" ht="14.25" x14ac:dyDescent="0.2">
      <c r="A400" s="4" t="s">
        <v>0</v>
      </c>
      <c r="B400" s="4"/>
      <c r="C400" s="4"/>
      <c r="D400" s="4"/>
      <c r="E400" s="4"/>
      <c r="F400" s="4"/>
      <c r="G400" s="4"/>
      <c r="H400" s="4"/>
      <c r="I400" s="4" t="s">
        <v>130</v>
      </c>
      <c r="J400" s="4"/>
      <c r="K400" s="20" t="s">
        <v>128</v>
      </c>
      <c r="L400" s="4"/>
      <c r="M400" s="12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</row>
    <row r="401" spans="1:36" ht="14.25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12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</row>
    <row r="402" spans="1:36" ht="14.25" x14ac:dyDescent="0.2">
      <c r="A402" s="4" t="s">
        <v>104</v>
      </c>
      <c r="B402" s="4"/>
      <c r="C402" s="4"/>
      <c r="D402" s="4"/>
      <c r="E402" s="4"/>
      <c r="F402" s="4"/>
      <c r="G402" s="4"/>
      <c r="H402" s="4"/>
      <c r="I402" s="4">
        <v>5.26</v>
      </c>
      <c r="J402" s="4">
        <v>0</v>
      </c>
      <c r="K402" s="4">
        <v>0</v>
      </c>
      <c r="L402" s="4"/>
      <c r="M402" s="12" t="s">
        <v>26</v>
      </c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</row>
    <row r="403" spans="1:36" ht="14.25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12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</row>
    <row r="404" spans="1:36" ht="14.25" x14ac:dyDescent="0.2">
      <c r="A404" s="4" t="s">
        <v>105</v>
      </c>
      <c r="B404" s="4"/>
      <c r="C404" s="4"/>
      <c r="D404" s="4"/>
      <c r="E404" s="4"/>
      <c r="F404" s="4"/>
      <c r="G404" s="4"/>
      <c r="H404" s="4"/>
      <c r="I404" s="4">
        <v>9945</v>
      </c>
      <c r="J404" s="4"/>
      <c r="K404" s="20">
        <v>4171</v>
      </c>
      <c r="L404" s="4"/>
      <c r="M404" s="12" t="s">
        <v>107</v>
      </c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</row>
    <row r="405" spans="1:36" ht="14.25" x14ac:dyDescent="0.2">
      <c r="A405" s="4"/>
      <c r="B405" s="4"/>
      <c r="C405" s="4"/>
      <c r="D405" s="4"/>
      <c r="E405" s="4"/>
      <c r="F405" s="4"/>
      <c r="G405" s="4"/>
      <c r="H405" s="4"/>
      <c r="J405" s="4"/>
      <c r="K405" s="4"/>
      <c r="L405" s="4"/>
      <c r="M405" s="12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</row>
    <row r="406" spans="1:36" ht="14.25" x14ac:dyDescent="0.2">
      <c r="A406" s="4" t="s">
        <v>121</v>
      </c>
      <c r="B406" s="4"/>
      <c r="C406" s="4"/>
      <c r="D406" s="4"/>
      <c r="E406" s="4"/>
      <c r="F406" s="4"/>
      <c r="G406" s="4"/>
      <c r="H406" s="4"/>
      <c r="I406" s="4" t="s">
        <v>131</v>
      </c>
      <c r="J406" s="4"/>
      <c r="K406" s="4"/>
      <c r="L406" s="4"/>
      <c r="M406" s="12" t="s">
        <v>107</v>
      </c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</row>
    <row r="407" spans="1:36" ht="14.25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12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</row>
    <row r="408" spans="1:36" ht="14.25" x14ac:dyDescent="0.2">
      <c r="A408" s="9" t="s">
        <v>155</v>
      </c>
      <c r="B408" s="9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12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</row>
    <row r="409" spans="1:36" ht="14.25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12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</row>
    <row r="410" spans="1:36" ht="14.25" x14ac:dyDescent="0.2">
      <c r="A410" s="4" t="s">
        <v>0</v>
      </c>
      <c r="B410" s="4"/>
      <c r="C410" s="4"/>
      <c r="D410" s="4"/>
      <c r="E410" s="4"/>
      <c r="F410" s="4"/>
      <c r="G410" s="4"/>
      <c r="H410" s="4"/>
      <c r="I410" s="4" t="s">
        <v>130</v>
      </c>
      <c r="J410" s="4"/>
      <c r="K410" s="20" t="s">
        <v>128</v>
      </c>
      <c r="L410" s="4"/>
      <c r="M410" s="12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</row>
    <row r="411" spans="1:36" ht="14.25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12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</row>
    <row r="412" spans="1:36" ht="14.25" x14ac:dyDescent="0.2">
      <c r="A412" s="4" t="s">
        <v>104</v>
      </c>
      <c r="B412" s="4"/>
      <c r="C412" s="4"/>
      <c r="D412" s="4"/>
      <c r="E412" s="4"/>
      <c r="F412" s="4"/>
      <c r="G412" s="4"/>
      <c r="H412" s="4"/>
      <c r="I412" s="4">
        <v>1.66</v>
      </c>
      <c r="J412" s="4">
        <v>0</v>
      </c>
      <c r="K412" s="4">
        <v>0</v>
      </c>
      <c r="L412" s="4"/>
      <c r="M412" s="12" t="s">
        <v>26</v>
      </c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</row>
    <row r="413" spans="1:36" ht="14.25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12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</row>
    <row r="414" spans="1:36" ht="14.25" x14ac:dyDescent="0.2">
      <c r="A414" s="4" t="s">
        <v>105</v>
      </c>
      <c r="B414" s="4"/>
      <c r="C414" s="4"/>
      <c r="D414" s="4"/>
      <c r="E414" s="4"/>
      <c r="F414" s="4"/>
      <c r="G414" s="4"/>
      <c r="H414" s="4"/>
      <c r="I414" s="4">
        <v>9945</v>
      </c>
      <c r="J414" s="4"/>
      <c r="K414" s="20">
        <v>4171</v>
      </c>
      <c r="L414" s="4"/>
      <c r="M414" s="12" t="s">
        <v>107</v>
      </c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</row>
    <row r="415" spans="1:36" ht="14.25" x14ac:dyDescent="0.2">
      <c r="A415" s="4"/>
      <c r="B415" s="4"/>
      <c r="C415" s="4"/>
      <c r="D415" s="4"/>
      <c r="E415" s="4"/>
      <c r="F415" s="4"/>
      <c r="G415" s="4"/>
      <c r="H415" s="4"/>
      <c r="J415" s="4"/>
      <c r="K415" s="4"/>
      <c r="L415" s="4"/>
      <c r="M415" s="12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</row>
    <row r="416" spans="1:36" ht="14.25" x14ac:dyDescent="0.2">
      <c r="A416" s="4" t="s">
        <v>121</v>
      </c>
      <c r="B416" s="4"/>
      <c r="C416" s="4"/>
      <c r="D416" s="4"/>
      <c r="E416" s="4"/>
      <c r="F416" s="4"/>
      <c r="G416" s="4"/>
      <c r="H416" s="4"/>
      <c r="I416" s="4" t="s">
        <v>131</v>
      </c>
      <c r="J416" s="4"/>
      <c r="K416" s="4"/>
      <c r="L416" s="4"/>
      <c r="M416" s="12" t="s">
        <v>107</v>
      </c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</row>
    <row r="417" spans="1:36" ht="14.25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12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</row>
    <row r="418" spans="1:36" ht="14.25" x14ac:dyDescent="0.2">
      <c r="A418" s="9" t="s">
        <v>156</v>
      </c>
      <c r="B418" s="9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12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</row>
    <row r="419" spans="1:36" ht="14.25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12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</row>
    <row r="420" spans="1:36" ht="14.25" x14ac:dyDescent="0.2">
      <c r="A420" s="4" t="s">
        <v>0</v>
      </c>
      <c r="B420" s="4"/>
      <c r="C420" s="4"/>
      <c r="D420" s="4"/>
      <c r="E420" s="4"/>
      <c r="F420" s="4"/>
      <c r="G420" s="4"/>
      <c r="H420" s="4"/>
      <c r="I420" s="4" t="s">
        <v>134</v>
      </c>
      <c r="J420" s="4"/>
      <c r="K420" s="4"/>
      <c r="L420" s="4"/>
      <c r="M420" s="12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</row>
    <row r="421" spans="1:36" ht="14.25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12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</row>
    <row r="422" spans="1:36" ht="14.25" x14ac:dyDescent="0.2">
      <c r="A422" s="4" t="s">
        <v>104</v>
      </c>
      <c r="B422" s="4"/>
      <c r="C422" s="4"/>
      <c r="D422" s="4"/>
      <c r="E422" s="4"/>
      <c r="F422" s="4"/>
      <c r="G422" s="4"/>
      <c r="H422" s="4"/>
      <c r="I422" s="4">
        <v>33.85</v>
      </c>
      <c r="J422" s="4">
        <v>0</v>
      </c>
      <c r="K422" s="4">
        <v>0</v>
      </c>
      <c r="L422" s="4"/>
      <c r="M422" s="12" t="s">
        <v>26</v>
      </c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</row>
    <row r="423" spans="1:36" ht="14.25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12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</row>
    <row r="424" spans="1:36" ht="14.25" x14ac:dyDescent="0.2">
      <c r="A424" s="4" t="s">
        <v>105</v>
      </c>
      <c r="B424" s="4"/>
      <c r="C424" s="4"/>
      <c r="D424" s="4"/>
      <c r="E424" s="4"/>
      <c r="F424" s="4"/>
      <c r="G424" s="4"/>
      <c r="H424" s="4"/>
      <c r="I424" s="4">
        <v>6375</v>
      </c>
      <c r="J424" s="4"/>
      <c r="K424" s="20">
        <v>3188</v>
      </c>
      <c r="L424" s="4"/>
      <c r="M424" s="12" t="s">
        <v>107</v>
      </c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</row>
    <row r="425" spans="1:36" ht="14.25" x14ac:dyDescent="0.2">
      <c r="A425" s="4"/>
      <c r="B425" s="4"/>
      <c r="C425" s="4"/>
      <c r="D425" s="4"/>
      <c r="E425" s="4"/>
      <c r="F425" s="4"/>
      <c r="G425" s="4"/>
      <c r="H425" s="4"/>
      <c r="J425" s="4"/>
      <c r="K425" s="4"/>
      <c r="L425" s="4"/>
      <c r="M425" s="12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</row>
    <row r="426" spans="1:36" ht="14.25" x14ac:dyDescent="0.2">
      <c r="A426" s="4" t="s">
        <v>120</v>
      </c>
      <c r="I426" t="s">
        <v>123</v>
      </c>
      <c r="M426" s="12" t="s">
        <v>115</v>
      </c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</row>
    <row r="427" spans="1:36" ht="14.25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12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</row>
    <row r="428" spans="1:36" ht="14.25" x14ac:dyDescent="0.2">
      <c r="A428" s="4" t="s">
        <v>121</v>
      </c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12" t="s">
        <v>107</v>
      </c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</row>
    <row r="429" spans="1:36" ht="14.25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12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</row>
    <row r="430" spans="1:36" ht="14.25" x14ac:dyDescent="0.2">
      <c r="A430" s="9" t="s">
        <v>157</v>
      </c>
      <c r="B430" s="9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12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</row>
    <row r="431" spans="1:36" ht="14.25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12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</row>
    <row r="432" spans="1:36" ht="14.25" x14ac:dyDescent="0.2">
      <c r="A432" s="4" t="s">
        <v>0</v>
      </c>
      <c r="B432" s="4"/>
      <c r="C432" s="4"/>
      <c r="D432" s="4"/>
      <c r="E432" s="4"/>
      <c r="F432" s="4"/>
      <c r="G432" s="4"/>
      <c r="H432" s="4"/>
      <c r="I432" s="4" t="s">
        <v>158</v>
      </c>
      <c r="J432" s="4"/>
      <c r="K432" s="4"/>
      <c r="L432" s="4"/>
      <c r="M432" s="12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</row>
    <row r="433" spans="1:36" ht="14.25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12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</row>
    <row r="434" spans="1:36" ht="14.25" x14ac:dyDescent="0.2">
      <c r="A434" s="4" t="s">
        <v>104</v>
      </c>
      <c r="B434" s="4"/>
      <c r="C434" s="4"/>
      <c r="D434" s="4"/>
      <c r="E434" s="4"/>
      <c r="F434" s="4"/>
      <c r="G434" s="4"/>
      <c r="H434" s="4"/>
      <c r="I434" s="4">
        <v>5.51</v>
      </c>
      <c r="J434" s="4">
        <v>20.3</v>
      </c>
      <c r="K434" s="4">
        <v>0</v>
      </c>
      <c r="L434" s="4"/>
      <c r="M434" s="12" t="s">
        <v>26</v>
      </c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</row>
    <row r="435" spans="1:36" ht="14.25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12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</row>
    <row r="436" spans="1:36" ht="14.25" x14ac:dyDescent="0.2">
      <c r="A436" s="4" t="s">
        <v>105</v>
      </c>
      <c r="B436" s="4"/>
      <c r="C436" s="4"/>
      <c r="D436" s="4"/>
      <c r="E436" s="4"/>
      <c r="F436" s="4"/>
      <c r="G436" s="4"/>
      <c r="H436" s="4"/>
      <c r="I436" s="4">
        <v>3185</v>
      </c>
      <c r="J436" s="4"/>
      <c r="K436" s="20">
        <v>1593</v>
      </c>
      <c r="L436" s="4"/>
      <c r="M436" s="12" t="s">
        <v>107</v>
      </c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</row>
    <row r="437" spans="1:36" ht="14.25" x14ac:dyDescent="0.2">
      <c r="A437" s="4"/>
      <c r="B437" s="4"/>
      <c r="C437" s="4"/>
      <c r="D437" s="4"/>
      <c r="E437" s="4"/>
      <c r="F437" s="4"/>
      <c r="G437" s="4"/>
      <c r="H437" s="4"/>
      <c r="J437" s="4"/>
      <c r="K437" s="4"/>
      <c r="L437" s="4"/>
      <c r="M437" s="12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</row>
    <row r="438" spans="1:36" ht="14.25" x14ac:dyDescent="0.2">
      <c r="A438" s="4" t="s">
        <v>120</v>
      </c>
      <c r="I438" t="s">
        <v>162</v>
      </c>
      <c r="M438" s="12" t="s">
        <v>115</v>
      </c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</row>
    <row r="439" spans="1:36" ht="14.25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12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</row>
    <row r="440" spans="1:36" ht="14.25" x14ac:dyDescent="0.2">
      <c r="A440" s="4" t="s">
        <v>121</v>
      </c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12" t="s">
        <v>107</v>
      </c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</row>
    <row r="441" spans="1:36" ht="14.25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12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</row>
    <row r="442" spans="1:36" ht="14.25" x14ac:dyDescent="0.2">
      <c r="A442" s="9" t="s">
        <v>159</v>
      </c>
      <c r="B442" s="9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12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</row>
    <row r="443" spans="1:36" ht="14.25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12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</row>
    <row r="444" spans="1:36" ht="14.25" x14ac:dyDescent="0.2">
      <c r="A444" s="4" t="s">
        <v>0</v>
      </c>
      <c r="B444" s="4"/>
      <c r="C444" s="4"/>
      <c r="D444" s="4"/>
      <c r="E444" s="4"/>
      <c r="F444" s="4"/>
      <c r="G444" s="4"/>
      <c r="H444" s="4"/>
      <c r="I444" s="4" t="s">
        <v>158</v>
      </c>
      <c r="J444" s="4"/>
      <c r="K444" s="4"/>
      <c r="L444" s="4"/>
      <c r="M444" s="12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</row>
    <row r="445" spans="1:36" ht="14.25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12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</row>
    <row r="446" spans="1:36" ht="14.25" x14ac:dyDescent="0.2">
      <c r="A446" s="4" t="s">
        <v>104</v>
      </c>
      <c r="B446" s="4"/>
      <c r="C446" s="4"/>
      <c r="D446" s="4"/>
      <c r="E446" s="4"/>
      <c r="F446" s="4"/>
      <c r="G446" s="4"/>
      <c r="H446" s="4"/>
      <c r="I446" s="4">
        <v>5.83</v>
      </c>
      <c r="J446" s="4">
        <v>0</v>
      </c>
      <c r="K446" s="4"/>
      <c r="L446" s="4"/>
      <c r="M446" s="12" t="s">
        <v>26</v>
      </c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</row>
    <row r="447" spans="1:36" ht="14.25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12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</row>
    <row r="448" spans="1:36" ht="14.25" x14ac:dyDescent="0.2">
      <c r="A448" s="4" t="s">
        <v>105</v>
      </c>
      <c r="B448" s="4"/>
      <c r="C448" s="4"/>
      <c r="D448" s="4"/>
      <c r="E448" s="4"/>
      <c r="F448" s="4"/>
      <c r="G448" s="4"/>
      <c r="H448" s="4"/>
      <c r="I448" s="4">
        <v>3185</v>
      </c>
      <c r="J448" s="4"/>
      <c r="K448" s="20">
        <v>1593</v>
      </c>
      <c r="L448" s="4"/>
      <c r="M448" s="12" t="s">
        <v>107</v>
      </c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</row>
    <row r="449" spans="1:36" ht="14.25" x14ac:dyDescent="0.2">
      <c r="A449" s="4"/>
      <c r="B449" s="4"/>
      <c r="C449" s="4"/>
      <c r="D449" s="4"/>
      <c r="E449" s="4"/>
      <c r="F449" s="4"/>
      <c r="G449" s="4"/>
      <c r="H449" s="4"/>
      <c r="J449" s="4"/>
      <c r="K449" s="4"/>
      <c r="L449" s="4"/>
      <c r="M449" s="12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</row>
    <row r="450" spans="1:36" ht="14.25" x14ac:dyDescent="0.2">
      <c r="A450" s="4" t="s">
        <v>120</v>
      </c>
      <c r="I450" t="s">
        <v>162</v>
      </c>
      <c r="M450" s="12" t="s">
        <v>115</v>
      </c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</row>
    <row r="451" spans="1:36" ht="14.25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12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</row>
    <row r="452" spans="1:36" ht="14.25" x14ac:dyDescent="0.2">
      <c r="A452" s="4" t="s">
        <v>121</v>
      </c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12" t="s">
        <v>107</v>
      </c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</row>
    <row r="453" spans="1:36" ht="14.25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12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</row>
    <row r="454" spans="1:36" ht="14.25" x14ac:dyDescent="0.2">
      <c r="A454" s="9" t="s">
        <v>160</v>
      </c>
      <c r="B454" s="9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12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</row>
    <row r="455" spans="1:36" ht="14.25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12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</row>
    <row r="456" spans="1:36" ht="14.25" x14ac:dyDescent="0.2">
      <c r="A456" s="4" t="s">
        <v>0</v>
      </c>
      <c r="B456" s="4"/>
      <c r="C456" s="4"/>
      <c r="D456" s="4"/>
      <c r="E456" s="4"/>
      <c r="F456" s="4"/>
      <c r="G456" s="4"/>
      <c r="H456" s="4"/>
      <c r="I456" s="4" t="s">
        <v>128</v>
      </c>
      <c r="J456" s="4"/>
      <c r="K456" s="4"/>
      <c r="L456" s="4"/>
      <c r="M456" s="12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</row>
    <row r="457" spans="1:36" ht="14.25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12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</row>
    <row r="458" spans="1:36" ht="14.25" x14ac:dyDescent="0.2">
      <c r="A458" s="4" t="s">
        <v>104</v>
      </c>
      <c r="B458" s="4"/>
      <c r="C458" s="4"/>
      <c r="D458" s="4"/>
      <c r="E458" s="4"/>
      <c r="F458" s="4"/>
      <c r="G458" s="4"/>
      <c r="H458" s="4"/>
      <c r="I458" s="4">
        <v>3.52</v>
      </c>
      <c r="J458" s="4">
        <v>0</v>
      </c>
      <c r="K458" s="16">
        <v>8.52</v>
      </c>
      <c r="L458" s="4"/>
      <c r="M458" s="12" t="s">
        <v>26</v>
      </c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</row>
    <row r="459" spans="1:36" ht="14.25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12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</row>
    <row r="460" spans="1:36" ht="14.25" x14ac:dyDescent="0.2">
      <c r="A460" s="4" t="s">
        <v>105</v>
      </c>
      <c r="B460" s="4"/>
      <c r="C460" s="4"/>
      <c r="D460" s="4"/>
      <c r="E460" s="4"/>
      <c r="F460" s="4"/>
      <c r="G460" s="4"/>
      <c r="H460" s="4"/>
      <c r="I460" s="4">
        <v>8341.5</v>
      </c>
      <c r="J460" s="4"/>
      <c r="K460" s="20">
        <v>4171</v>
      </c>
      <c r="L460" s="4"/>
      <c r="M460" s="12" t="s">
        <v>107</v>
      </c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</row>
    <row r="461" spans="1:36" ht="14.25" x14ac:dyDescent="0.2">
      <c r="A461" s="4"/>
      <c r="B461" s="4"/>
      <c r="C461" s="4"/>
      <c r="D461" s="4"/>
      <c r="E461" s="4"/>
      <c r="F461" s="4"/>
      <c r="G461" s="4"/>
      <c r="H461" s="4"/>
      <c r="J461" s="4"/>
      <c r="K461" s="4"/>
      <c r="L461" s="4"/>
      <c r="M461" s="12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</row>
    <row r="462" spans="1:36" ht="14.25" x14ac:dyDescent="0.2">
      <c r="A462" s="4" t="s">
        <v>106</v>
      </c>
      <c r="B462" s="4"/>
      <c r="C462" s="4"/>
      <c r="D462" s="4"/>
      <c r="E462" s="4"/>
      <c r="F462" s="4"/>
      <c r="G462" s="4"/>
      <c r="H462" s="4"/>
      <c r="I462" s="4">
        <v>3</v>
      </c>
      <c r="J462" s="4"/>
      <c r="K462" s="4"/>
      <c r="L462" s="4"/>
      <c r="M462" s="12" t="s">
        <v>108</v>
      </c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</row>
    <row r="463" spans="1:36" ht="14.25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12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</row>
    <row r="464" spans="1:36" ht="14.25" x14ac:dyDescent="0.2">
      <c r="A464" s="9" t="s">
        <v>161</v>
      </c>
      <c r="B464" s="9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12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</row>
    <row r="465" spans="1:36" ht="14.25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12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</row>
    <row r="466" spans="1:36" ht="14.25" x14ac:dyDescent="0.2">
      <c r="A466" s="4" t="s">
        <v>0</v>
      </c>
      <c r="B466" s="4"/>
      <c r="C466" s="4"/>
      <c r="D466" s="4"/>
      <c r="E466" s="4"/>
      <c r="F466" s="4"/>
      <c r="G466" s="4"/>
      <c r="H466" s="4"/>
      <c r="I466" s="4" t="s">
        <v>158</v>
      </c>
      <c r="J466" s="4"/>
      <c r="K466" s="4"/>
      <c r="L466" s="4"/>
      <c r="M466" s="12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</row>
    <row r="467" spans="1:36" ht="14.25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12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</row>
    <row r="468" spans="1:36" ht="14.25" x14ac:dyDescent="0.2">
      <c r="A468" s="4" t="s">
        <v>104</v>
      </c>
      <c r="B468" s="4"/>
      <c r="C468" s="4"/>
      <c r="D468" s="4"/>
      <c r="E468" s="4"/>
      <c r="F468" s="4"/>
      <c r="G468" s="4"/>
      <c r="H468" s="4"/>
      <c r="I468" s="4">
        <v>6.76</v>
      </c>
      <c r="J468" s="4">
        <v>0</v>
      </c>
      <c r="K468" s="4"/>
      <c r="L468" s="4"/>
      <c r="M468" s="12" t="s">
        <v>26</v>
      </c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</row>
    <row r="469" spans="1:36" ht="14.2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12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</row>
    <row r="470" spans="1:36" ht="14.25" x14ac:dyDescent="0.2">
      <c r="A470" s="4" t="s">
        <v>105</v>
      </c>
      <c r="B470" s="4"/>
      <c r="C470" s="4"/>
      <c r="D470" s="4"/>
      <c r="E470" s="4"/>
      <c r="F470" s="4"/>
      <c r="G470" s="4"/>
      <c r="H470" s="4"/>
      <c r="I470" s="4">
        <v>3185</v>
      </c>
      <c r="J470" s="4"/>
      <c r="K470" s="20">
        <v>1593</v>
      </c>
      <c r="L470" s="4"/>
      <c r="M470" s="12" t="s">
        <v>107</v>
      </c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</row>
    <row r="471" spans="1:36" ht="14.25" x14ac:dyDescent="0.2">
      <c r="A471" s="4"/>
      <c r="B471" s="4"/>
      <c r="C471" s="4"/>
      <c r="D471" s="4"/>
      <c r="E471" s="4"/>
      <c r="F471" s="4"/>
      <c r="G471" s="4"/>
      <c r="H471" s="4"/>
      <c r="J471" s="4"/>
      <c r="K471" s="4"/>
      <c r="L471" s="4"/>
      <c r="M471" s="12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</row>
    <row r="472" spans="1:36" ht="14.25" x14ac:dyDescent="0.2">
      <c r="A472" s="4" t="s">
        <v>120</v>
      </c>
      <c r="I472" t="s">
        <v>162</v>
      </c>
      <c r="M472" s="12" t="s">
        <v>115</v>
      </c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</row>
    <row r="473" spans="1:36" ht="14.25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12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</row>
    <row r="474" spans="1:36" ht="14.25" x14ac:dyDescent="0.2">
      <c r="A474" s="4" t="s">
        <v>121</v>
      </c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12" t="s">
        <v>107</v>
      </c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</row>
    <row r="475" spans="1:36" ht="14.25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12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</row>
    <row r="476" spans="1:36" ht="14.25" x14ac:dyDescent="0.2">
      <c r="A476" s="9" t="s">
        <v>163</v>
      </c>
      <c r="B476" s="9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12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</row>
    <row r="477" spans="1:36" ht="14.25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12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</row>
    <row r="478" spans="1:36" ht="14.25" x14ac:dyDescent="0.2">
      <c r="A478" s="4" t="s">
        <v>0</v>
      </c>
      <c r="B478" s="4"/>
      <c r="C478" s="4"/>
      <c r="D478" s="4"/>
      <c r="E478" s="4"/>
      <c r="F478" s="4"/>
      <c r="G478" s="4"/>
      <c r="H478" s="4"/>
      <c r="I478" s="4" t="s">
        <v>158</v>
      </c>
      <c r="J478" s="4"/>
      <c r="K478" s="4"/>
      <c r="L478" s="4"/>
      <c r="M478" s="12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</row>
    <row r="479" spans="1:36" ht="14.25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12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</row>
    <row r="480" spans="1:36" ht="14.25" x14ac:dyDescent="0.2">
      <c r="A480" s="4" t="s">
        <v>104</v>
      </c>
      <c r="B480" s="4"/>
      <c r="C480" s="4"/>
      <c r="D480" s="4"/>
      <c r="E480" s="4"/>
      <c r="F480" s="4"/>
      <c r="G480" s="4"/>
      <c r="H480" s="4"/>
      <c r="I480" s="4">
        <v>2.23</v>
      </c>
      <c r="J480" s="4">
        <v>0</v>
      </c>
      <c r="K480" s="4"/>
      <c r="L480" s="4"/>
      <c r="M480" s="12" t="s">
        <v>26</v>
      </c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</row>
    <row r="481" spans="1:36" ht="14.25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12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</row>
    <row r="482" spans="1:36" ht="14.25" x14ac:dyDescent="0.2">
      <c r="A482" s="4" t="s">
        <v>105</v>
      </c>
      <c r="B482" s="4"/>
      <c r="C482" s="4"/>
      <c r="D482" s="4"/>
      <c r="E482" s="4"/>
      <c r="F482" s="4"/>
      <c r="G482" s="4"/>
      <c r="H482" s="4"/>
      <c r="I482" s="4">
        <v>3185</v>
      </c>
      <c r="J482" s="4"/>
      <c r="K482" s="20">
        <v>1593</v>
      </c>
      <c r="L482" s="4"/>
      <c r="M482" s="12" t="s">
        <v>107</v>
      </c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</row>
    <row r="483" spans="1:36" ht="14.25" x14ac:dyDescent="0.2">
      <c r="A483" s="4"/>
      <c r="B483" s="4"/>
      <c r="C483" s="4"/>
      <c r="D483" s="4"/>
      <c r="E483" s="4"/>
      <c r="F483" s="4"/>
      <c r="G483" s="4"/>
      <c r="H483" s="4"/>
      <c r="J483" s="4"/>
      <c r="K483" s="4"/>
      <c r="L483" s="4"/>
      <c r="M483" s="12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</row>
    <row r="484" spans="1:36" ht="14.25" x14ac:dyDescent="0.2">
      <c r="A484" s="4" t="s">
        <v>120</v>
      </c>
      <c r="I484" t="s">
        <v>162</v>
      </c>
      <c r="M484" s="12" t="s">
        <v>115</v>
      </c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</row>
    <row r="485" spans="1:36" ht="14.25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12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</row>
    <row r="486" spans="1:36" ht="14.25" x14ac:dyDescent="0.2">
      <c r="A486" s="4" t="s">
        <v>121</v>
      </c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12" t="s">
        <v>107</v>
      </c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</row>
    <row r="487" spans="1:36" ht="14.25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12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</row>
    <row r="488" spans="1:36" ht="14.25" x14ac:dyDescent="0.2">
      <c r="A488" s="9" t="s">
        <v>164</v>
      </c>
      <c r="B488" s="9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12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</row>
    <row r="489" spans="1:36" ht="14.25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12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</row>
    <row r="490" spans="1:36" ht="14.25" x14ac:dyDescent="0.2">
      <c r="A490" s="4" t="s">
        <v>0</v>
      </c>
      <c r="B490" s="4"/>
      <c r="C490" s="4"/>
      <c r="D490" s="4"/>
      <c r="E490" s="4"/>
      <c r="F490" s="4"/>
      <c r="G490" s="4"/>
      <c r="H490" s="4"/>
      <c r="I490" s="4" t="s">
        <v>130</v>
      </c>
      <c r="J490" s="4"/>
      <c r="K490" s="20" t="s">
        <v>128</v>
      </c>
      <c r="L490" s="4"/>
      <c r="M490" s="12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</row>
    <row r="491" spans="1:36" ht="14.25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12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</row>
    <row r="492" spans="1:36" ht="14.25" x14ac:dyDescent="0.2">
      <c r="A492" s="4" t="s">
        <v>104</v>
      </c>
      <c r="B492" s="4"/>
      <c r="C492" s="4"/>
      <c r="D492" s="4"/>
      <c r="E492" s="4"/>
      <c r="F492" s="4"/>
      <c r="G492" s="4"/>
      <c r="H492" s="4"/>
      <c r="I492" s="4">
        <v>4.2699999999999996</v>
      </c>
      <c r="J492" s="4">
        <v>0</v>
      </c>
      <c r="K492" s="4"/>
      <c r="L492" s="4"/>
      <c r="M492" s="12" t="s">
        <v>26</v>
      </c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</row>
    <row r="493" spans="1:36" ht="14.25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12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</row>
    <row r="494" spans="1:36" ht="14.25" x14ac:dyDescent="0.2">
      <c r="A494" s="4" t="s">
        <v>105</v>
      </c>
      <c r="B494" s="4"/>
      <c r="C494" s="4"/>
      <c r="D494" s="4"/>
      <c r="E494" s="4"/>
      <c r="F494" s="4"/>
      <c r="G494" s="4"/>
      <c r="H494" s="4"/>
      <c r="I494" s="4">
        <v>9945</v>
      </c>
      <c r="J494" s="4"/>
      <c r="K494" s="20">
        <v>4973</v>
      </c>
      <c r="L494" s="4"/>
      <c r="M494" s="12" t="s">
        <v>107</v>
      </c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</row>
    <row r="495" spans="1:36" ht="14.25" x14ac:dyDescent="0.2">
      <c r="A495" s="4"/>
      <c r="B495" s="4"/>
      <c r="C495" s="4"/>
      <c r="D495" s="4"/>
      <c r="E495" s="4"/>
      <c r="F495" s="4"/>
      <c r="G495" s="4"/>
      <c r="H495" s="4"/>
      <c r="J495" s="4"/>
      <c r="K495" s="4"/>
      <c r="L495" s="4"/>
      <c r="M495" s="12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</row>
    <row r="496" spans="1:36" ht="14.25" x14ac:dyDescent="0.2">
      <c r="A496" s="4" t="s">
        <v>121</v>
      </c>
      <c r="B496" s="4"/>
      <c r="C496" s="4"/>
      <c r="D496" s="4"/>
      <c r="E496" s="4"/>
      <c r="F496" s="4"/>
      <c r="G496" s="4"/>
      <c r="H496" s="4"/>
      <c r="I496" s="4" t="s">
        <v>131</v>
      </c>
      <c r="J496" s="4"/>
      <c r="K496" s="4"/>
      <c r="L496" s="4"/>
      <c r="M496" s="12" t="s">
        <v>107</v>
      </c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</row>
    <row r="497" spans="1:36" ht="14.25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12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</row>
    <row r="498" spans="1:36" ht="14.25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12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</row>
    <row r="499" spans="1:36" ht="14.25" x14ac:dyDescent="0.2">
      <c r="A499" s="9" t="s">
        <v>165</v>
      </c>
      <c r="B499" s="9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12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</row>
    <row r="500" spans="1:36" ht="14.2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12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</row>
    <row r="501" spans="1:36" ht="14.25" x14ac:dyDescent="0.2">
      <c r="A501" s="4" t="s">
        <v>0</v>
      </c>
      <c r="B501" s="4"/>
      <c r="C501" s="4"/>
      <c r="D501" s="4"/>
      <c r="E501" s="4"/>
      <c r="F501" s="4"/>
      <c r="G501" s="4"/>
      <c r="H501" s="4"/>
      <c r="I501" s="4" t="s">
        <v>130</v>
      </c>
      <c r="J501" s="4"/>
      <c r="K501" s="20" t="s">
        <v>128</v>
      </c>
      <c r="L501" s="4"/>
      <c r="M501" s="12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</row>
    <row r="502" spans="1:36" ht="14.25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12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</row>
    <row r="503" spans="1:36" ht="14.25" x14ac:dyDescent="0.2">
      <c r="A503" s="4" t="s">
        <v>104</v>
      </c>
      <c r="B503" s="4"/>
      <c r="C503" s="4"/>
      <c r="D503" s="4"/>
      <c r="E503" s="4"/>
      <c r="F503" s="4"/>
      <c r="G503" s="4"/>
      <c r="H503" s="4"/>
      <c r="I503" s="4">
        <v>3.31</v>
      </c>
      <c r="J503" s="4">
        <v>0</v>
      </c>
      <c r="K503" s="16">
        <v>11.31</v>
      </c>
      <c r="L503" s="4"/>
      <c r="M503" s="12" t="s">
        <v>26</v>
      </c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</row>
    <row r="504" spans="1:36" ht="14.25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12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</row>
    <row r="505" spans="1:36" ht="14.25" x14ac:dyDescent="0.2">
      <c r="A505" s="4" t="s">
        <v>105</v>
      </c>
      <c r="B505" s="4"/>
      <c r="C505" s="4"/>
      <c r="D505" s="4"/>
      <c r="E505" s="4"/>
      <c r="F505" s="4"/>
      <c r="G505" s="4"/>
      <c r="H505" s="4"/>
      <c r="I505" s="4">
        <v>9945</v>
      </c>
      <c r="J505" s="4"/>
      <c r="K505" s="20">
        <v>4973</v>
      </c>
      <c r="L505" s="4"/>
      <c r="M505" s="12" t="s">
        <v>107</v>
      </c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</row>
    <row r="506" spans="1:36" ht="14.25" x14ac:dyDescent="0.2">
      <c r="A506" s="4"/>
      <c r="B506" s="4"/>
      <c r="C506" s="4"/>
      <c r="D506" s="4"/>
      <c r="E506" s="4"/>
      <c r="F506" s="4"/>
      <c r="G506" s="4"/>
      <c r="H506" s="4"/>
      <c r="J506" s="4"/>
      <c r="K506" s="4"/>
      <c r="L506" s="4"/>
      <c r="M506" s="12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</row>
    <row r="507" spans="1:36" ht="14.25" x14ac:dyDescent="0.2">
      <c r="A507" s="4" t="s">
        <v>121</v>
      </c>
      <c r="B507" s="4"/>
      <c r="C507" s="4"/>
      <c r="D507" s="4"/>
      <c r="E507" s="4"/>
      <c r="F507" s="4"/>
      <c r="G507" s="4"/>
      <c r="H507" s="4"/>
      <c r="I507" s="4" t="s">
        <v>131</v>
      </c>
      <c r="J507" s="4"/>
      <c r="K507" s="4"/>
      <c r="L507" s="4"/>
      <c r="M507" s="12" t="s">
        <v>107</v>
      </c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</row>
    <row r="508" spans="1:36" ht="14.25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12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</row>
    <row r="509" spans="1:36" ht="14.25" x14ac:dyDescent="0.2">
      <c r="A509" s="9" t="s">
        <v>166</v>
      </c>
      <c r="B509" s="9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12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</row>
    <row r="510" spans="1:36" ht="14.25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12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</row>
    <row r="511" spans="1:36" ht="14.25" x14ac:dyDescent="0.2">
      <c r="A511" s="4" t="s">
        <v>0</v>
      </c>
      <c r="B511" s="4"/>
      <c r="C511" s="4"/>
      <c r="D511" s="4"/>
      <c r="E511" s="4"/>
      <c r="F511" s="4"/>
      <c r="G511" s="4"/>
      <c r="H511" s="4"/>
      <c r="I511" s="4" t="s">
        <v>134</v>
      </c>
      <c r="J511" s="4"/>
      <c r="K511" s="4"/>
      <c r="L511" s="4"/>
      <c r="M511" s="12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</row>
    <row r="512" spans="1:36" ht="14.25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12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</row>
    <row r="513" spans="1:36" ht="14.25" x14ac:dyDescent="0.2">
      <c r="A513" s="4" t="s">
        <v>104</v>
      </c>
      <c r="B513" s="4"/>
      <c r="C513" s="4"/>
      <c r="D513" s="4"/>
      <c r="E513" s="4"/>
      <c r="F513" s="4"/>
      <c r="G513" s="4"/>
      <c r="H513" s="4"/>
      <c r="I513" s="4">
        <v>7.33</v>
      </c>
      <c r="J513" s="4">
        <v>0</v>
      </c>
      <c r="K513" s="4"/>
      <c r="L513" s="4"/>
      <c r="M513" s="12" t="s">
        <v>26</v>
      </c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</row>
    <row r="514" spans="1:36" ht="14.25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12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</row>
    <row r="515" spans="1:36" ht="14.25" x14ac:dyDescent="0.2">
      <c r="A515" s="4" t="s">
        <v>105</v>
      </c>
      <c r="B515" s="4"/>
      <c r="C515" s="4"/>
      <c r="D515" s="4"/>
      <c r="E515" s="4"/>
      <c r="F515" s="4"/>
      <c r="G515" s="4"/>
      <c r="H515" s="4"/>
      <c r="I515" s="4">
        <v>6375</v>
      </c>
      <c r="J515" s="4"/>
      <c r="K515" s="20">
        <v>3188</v>
      </c>
      <c r="L515" s="4"/>
      <c r="M515" s="12" t="s">
        <v>107</v>
      </c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</row>
    <row r="516" spans="1:36" ht="14.25" x14ac:dyDescent="0.2">
      <c r="A516" s="4"/>
      <c r="B516" s="4"/>
      <c r="C516" s="4"/>
      <c r="D516" s="4"/>
      <c r="E516" s="4"/>
      <c r="F516" s="4"/>
      <c r="G516" s="4"/>
      <c r="H516" s="4"/>
      <c r="J516" s="4"/>
      <c r="K516" s="4"/>
      <c r="L516" s="4"/>
      <c r="M516" s="12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</row>
    <row r="517" spans="1:36" ht="14.25" x14ac:dyDescent="0.2">
      <c r="A517" s="4" t="s">
        <v>120</v>
      </c>
      <c r="I517" t="s">
        <v>123</v>
      </c>
      <c r="M517" s="12" t="s">
        <v>115</v>
      </c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</row>
    <row r="518" spans="1:36" ht="14.25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12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</row>
    <row r="519" spans="1:36" ht="14.25" x14ac:dyDescent="0.2">
      <c r="A519" s="4" t="s">
        <v>121</v>
      </c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12" t="s">
        <v>107</v>
      </c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</row>
    <row r="520" spans="1:36" ht="14.25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12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</row>
    <row r="521" spans="1:36" ht="14.25" x14ac:dyDescent="0.2">
      <c r="A521" s="9" t="s">
        <v>167</v>
      </c>
      <c r="B521" s="9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12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</row>
    <row r="522" spans="1:36" ht="14.25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12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</row>
    <row r="523" spans="1:36" ht="14.25" x14ac:dyDescent="0.2">
      <c r="A523" s="4" t="s">
        <v>0</v>
      </c>
      <c r="B523" s="4"/>
      <c r="C523" s="4"/>
      <c r="D523" s="4"/>
      <c r="E523" s="4"/>
      <c r="F523" s="4"/>
      <c r="G523" s="4"/>
      <c r="H523" s="4"/>
      <c r="I523" s="4" t="s">
        <v>117</v>
      </c>
      <c r="J523" s="4"/>
      <c r="K523" s="4"/>
      <c r="L523" s="4"/>
      <c r="M523" s="12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</row>
    <row r="524" spans="1:36" ht="14.25" x14ac:dyDescent="0.2"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12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</row>
    <row r="525" spans="1:36" ht="14.25" x14ac:dyDescent="0.2">
      <c r="A525" s="4" t="s">
        <v>104</v>
      </c>
      <c r="B525" s="4"/>
      <c r="C525" s="4"/>
      <c r="D525" s="4"/>
      <c r="E525" s="4"/>
      <c r="F525" s="4"/>
      <c r="G525" s="4"/>
      <c r="H525" s="4"/>
      <c r="I525" s="4">
        <v>1.2</v>
      </c>
      <c r="J525" s="4">
        <v>6.8</v>
      </c>
      <c r="K525" s="4"/>
      <c r="L525" s="4"/>
      <c r="M525" s="12" t="s">
        <v>26</v>
      </c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</row>
    <row r="526" spans="1:36" ht="14.25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12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</row>
    <row r="527" spans="1:36" ht="14.25" x14ac:dyDescent="0.2">
      <c r="A527" s="4"/>
      <c r="B527" s="4"/>
      <c r="C527" s="4"/>
      <c r="D527" s="4"/>
      <c r="E527" s="4"/>
      <c r="F527" s="4"/>
      <c r="G527" s="4"/>
      <c r="H527" s="4"/>
      <c r="I527" s="14"/>
      <c r="J527" s="4"/>
      <c r="K527" s="4"/>
      <c r="L527" s="4"/>
      <c r="M527" s="12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</row>
    <row r="528" spans="1:36" ht="14.25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12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</row>
    <row r="529" spans="1:36" ht="14.25" x14ac:dyDescent="0.2">
      <c r="A529" s="4" t="s">
        <v>105</v>
      </c>
      <c r="B529" s="4"/>
      <c r="C529" s="4"/>
      <c r="D529" s="4"/>
      <c r="E529" s="4"/>
      <c r="F529" s="4"/>
      <c r="G529" s="4"/>
      <c r="H529" s="4"/>
      <c r="I529" s="4">
        <v>1040</v>
      </c>
      <c r="J529" s="4"/>
      <c r="K529" s="4"/>
      <c r="L529" s="4"/>
      <c r="M529" s="12" t="s">
        <v>107</v>
      </c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</row>
    <row r="530" spans="1:36" ht="14.25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12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</row>
    <row r="531" spans="1:36" ht="14.25" x14ac:dyDescent="0.2">
      <c r="A531" s="4" t="s">
        <v>106</v>
      </c>
      <c r="B531" s="4"/>
      <c r="C531" s="4"/>
      <c r="D531" s="4"/>
      <c r="E531" s="4"/>
      <c r="F531" s="4"/>
      <c r="G531" s="4"/>
      <c r="H531" s="4"/>
      <c r="I531" s="4">
        <v>3</v>
      </c>
      <c r="J531" s="4"/>
      <c r="K531" s="4"/>
      <c r="L531" s="4"/>
      <c r="M531" s="12" t="s">
        <v>108</v>
      </c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</row>
    <row r="532" spans="1:36" ht="14.25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12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</row>
    <row r="533" spans="1:36" ht="14.25" x14ac:dyDescent="0.2">
      <c r="A533" s="9" t="s">
        <v>168</v>
      </c>
      <c r="B533" s="9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12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</row>
    <row r="534" spans="1:36" ht="14.25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12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</row>
    <row r="535" spans="1:36" ht="14.25" x14ac:dyDescent="0.2">
      <c r="A535" s="4" t="s">
        <v>0</v>
      </c>
      <c r="B535" s="4"/>
      <c r="C535" s="4"/>
      <c r="D535" s="4"/>
      <c r="E535" s="4"/>
      <c r="F535" s="4"/>
      <c r="G535" s="4"/>
      <c r="H535" s="4"/>
      <c r="I535" s="4" t="s">
        <v>134</v>
      </c>
      <c r="J535" s="4"/>
      <c r="K535" s="4"/>
      <c r="L535" s="4"/>
      <c r="M535" s="12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</row>
    <row r="536" spans="1:36" ht="14.25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12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</row>
    <row r="537" spans="1:36" ht="14.25" x14ac:dyDescent="0.2">
      <c r="A537" s="4" t="s">
        <v>104</v>
      </c>
      <c r="B537" s="4"/>
      <c r="C537" s="4"/>
      <c r="D537" s="4"/>
      <c r="E537" s="4"/>
      <c r="F537" s="4"/>
      <c r="G537" s="4"/>
      <c r="H537" s="4"/>
      <c r="I537" s="4">
        <v>4.63</v>
      </c>
      <c r="J537" s="4">
        <v>0</v>
      </c>
      <c r="K537" s="4"/>
      <c r="L537" s="4"/>
      <c r="M537" s="12" t="s">
        <v>26</v>
      </c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</row>
    <row r="538" spans="1:36" ht="14.25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12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</row>
    <row r="539" spans="1:36" ht="14.25" x14ac:dyDescent="0.2">
      <c r="A539" s="4" t="s">
        <v>105</v>
      </c>
      <c r="B539" s="4"/>
      <c r="C539" s="4"/>
      <c r="D539" s="4"/>
      <c r="E539" s="4"/>
      <c r="F539" s="4"/>
      <c r="G539" s="4"/>
      <c r="H539" s="4"/>
      <c r="I539" s="4">
        <v>6375</v>
      </c>
      <c r="J539" s="4"/>
      <c r="K539" s="20">
        <v>3188</v>
      </c>
      <c r="L539" s="4"/>
      <c r="M539" s="12" t="s">
        <v>107</v>
      </c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</row>
    <row r="540" spans="1:36" ht="14.25" x14ac:dyDescent="0.2">
      <c r="A540" s="4"/>
      <c r="B540" s="4"/>
      <c r="C540" s="4"/>
      <c r="D540" s="4"/>
      <c r="E540" s="4"/>
      <c r="F540" s="4"/>
      <c r="G540" s="4"/>
      <c r="H540" s="4"/>
      <c r="J540" s="4"/>
      <c r="K540" s="4"/>
      <c r="L540" s="4"/>
      <c r="M540" s="12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</row>
    <row r="541" spans="1:36" ht="14.25" x14ac:dyDescent="0.2">
      <c r="A541" s="4" t="s">
        <v>120</v>
      </c>
      <c r="I541" t="s">
        <v>123</v>
      </c>
      <c r="M541" s="12" t="s">
        <v>115</v>
      </c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</row>
    <row r="542" spans="1:36" ht="14.25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12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</row>
    <row r="543" spans="1:36" ht="14.25" x14ac:dyDescent="0.2">
      <c r="A543" s="4" t="s">
        <v>121</v>
      </c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12" t="s">
        <v>107</v>
      </c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</row>
    <row r="544" spans="1:36" ht="14.25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12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</row>
    <row r="545" spans="1:36" ht="14.25" x14ac:dyDescent="0.2">
      <c r="A545" s="9" t="s">
        <v>169</v>
      </c>
      <c r="B545" s="9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12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</row>
    <row r="546" spans="1:36" ht="14.25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12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</row>
    <row r="547" spans="1:36" ht="14.25" x14ac:dyDescent="0.2">
      <c r="A547" s="4" t="s">
        <v>0</v>
      </c>
      <c r="B547" s="4"/>
      <c r="C547" s="4"/>
      <c r="D547" s="4"/>
      <c r="E547" s="4"/>
      <c r="F547" s="4"/>
      <c r="G547" s="4"/>
      <c r="H547" s="4"/>
      <c r="I547" s="4" t="s">
        <v>117</v>
      </c>
      <c r="J547" s="4"/>
      <c r="K547" s="4"/>
      <c r="L547" s="4"/>
      <c r="M547" s="12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</row>
    <row r="548" spans="1:36" ht="14.25" x14ac:dyDescent="0.2"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12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</row>
    <row r="549" spans="1:36" ht="14.25" x14ac:dyDescent="0.2">
      <c r="A549" s="4" t="s">
        <v>104</v>
      </c>
      <c r="B549" s="4"/>
      <c r="C549" s="4"/>
      <c r="D549" s="4"/>
      <c r="E549" s="4"/>
      <c r="F549" s="4"/>
      <c r="G549" s="4"/>
      <c r="H549" s="4"/>
      <c r="I549" s="4">
        <v>1.52</v>
      </c>
      <c r="J549" s="4">
        <v>0</v>
      </c>
      <c r="K549" s="4"/>
      <c r="L549" s="4"/>
      <c r="M549" s="12" t="s">
        <v>26</v>
      </c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</row>
    <row r="550" spans="1:36" ht="14.25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12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</row>
    <row r="551" spans="1:36" ht="14.25" x14ac:dyDescent="0.2">
      <c r="A551" s="4"/>
      <c r="B551" s="4"/>
      <c r="C551" s="4"/>
      <c r="D551" s="4"/>
      <c r="E551" s="4"/>
      <c r="F551" s="4"/>
      <c r="G551" s="4"/>
      <c r="H551" s="4"/>
      <c r="I551" s="14"/>
      <c r="J551" s="4"/>
      <c r="K551" s="4"/>
      <c r="L551" s="4"/>
      <c r="M551" s="12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</row>
    <row r="552" spans="1:36" ht="14.25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12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</row>
    <row r="553" spans="1:36" ht="14.25" x14ac:dyDescent="0.2">
      <c r="A553" s="4" t="s">
        <v>105</v>
      </c>
      <c r="B553" s="4"/>
      <c r="C553" s="4"/>
      <c r="D553" s="4"/>
      <c r="E553" s="4"/>
      <c r="F553" s="4"/>
      <c r="G553" s="4"/>
      <c r="H553" s="4"/>
      <c r="I553" s="4">
        <v>1040</v>
      </c>
      <c r="J553" s="4"/>
      <c r="K553" s="4"/>
      <c r="L553" s="4"/>
      <c r="M553" s="12" t="s">
        <v>107</v>
      </c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</row>
    <row r="554" spans="1:36" ht="14.25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12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</row>
    <row r="555" spans="1:36" ht="14.25" x14ac:dyDescent="0.2">
      <c r="A555" s="4" t="s">
        <v>106</v>
      </c>
      <c r="B555" s="4"/>
      <c r="C555" s="4"/>
      <c r="D555" s="4"/>
      <c r="E555" s="4"/>
      <c r="F555" s="4"/>
      <c r="G555" s="4"/>
      <c r="H555" s="4"/>
      <c r="I555" s="4">
        <v>3</v>
      </c>
      <c r="J555" s="4"/>
      <c r="K555" s="4"/>
      <c r="L555" s="4"/>
      <c r="M555" s="12" t="s">
        <v>108</v>
      </c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</row>
    <row r="556" spans="1:36" ht="14.25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12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</row>
    <row r="557" spans="1:36" ht="14.25" x14ac:dyDescent="0.2">
      <c r="A557" s="9" t="s">
        <v>170</v>
      </c>
      <c r="B557" s="9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12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</row>
    <row r="558" spans="1:36" ht="14.25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12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</row>
    <row r="559" spans="1:36" ht="14.25" x14ac:dyDescent="0.2">
      <c r="A559" s="4" t="s">
        <v>0</v>
      </c>
      <c r="B559" s="4"/>
      <c r="C559" s="4"/>
      <c r="D559" s="4"/>
      <c r="E559" s="4"/>
      <c r="F559" s="4"/>
      <c r="G559" s="4"/>
      <c r="H559" s="4"/>
      <c r="I559" s="4" t="s">
        <v>117</v>
      </c>
      <c r="J559" s="4"/>
      <c r="K559" s="4"/>
      <c r="L559" s="4"/>
      <c r="M559" s="12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</row>
    <row r="560" spans="1:36" ht="14.25" x14ac:dyDescent="0.2"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12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</row>
    <row r="561" spans="1:36" ht="14.25" x14ac:dyDescent="0.2">
      <c r="A561" s="4" t="s">
        <v>104</v>
      </c>
      <c r="B561" s="4"/>
      <c r="C561" s="4"/>
      <c r="D561" s="4"/>
      <c r="E561" s="4"/>
      <c r="F561" s="4"/>
      <c r="G561" s="4"/>
      <c r="H561" s="4"/>
      <c r="I561" s="4">
        <v>0.32</v>
      </c>
      <c r="J561" s="4">
        <v>0</v>
      </c>
      <c r="K561" s="4"/>
      <c r="L561" s="4"/>
      <c r="M561" s="12" t="s">
        <v>26</v>
      </c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</row>
    <row r="562" spans="1:36" ht="14.25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12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</row>
    <row r="563" spans="1:36" ht="14.25" x14ac:dyDescent="0.2">
      <c r="A563" s="4"/>
      <c r="B563" s="4"/>
      <c r="C563" s="4"/>
      <c r="D563" s="4"/>
      <c r="E563" s="4"/>
      <c r="F563" s="4"/>
      <c r="G563" s="4"/>
      <c r="H563" s="4"/>
      <c r="I563" s="14"/>
      <c r="J563" s="4"/>
      <c r="K563" s="4"/>
      <c r="L563" s="4"/>
      <c r="M563" s="12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</row>
    <row r="564" spans="1:36" ht="14.25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12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</row>
    <row r="565" spans="1:36" ht="14.25" x14ac:dyDescent="0.2">
      <c r="A565" s="4" t="s">
        <v>105</v>
      </c>
      <c r="B565" s="4"/>
      <c r="C565" s="4"/>
      <c r="D565" s="4"/>
      <c r="E565" s="4"/>
      <c r="F565" s="4"/>
      <c r="G565" s="4"/>
      <c r="H565" s="4"/>
      <c r="I565" s="4">
        <v>1040</v>
      </c>
      <c r="J565" s="4"/>
      <c r="K565" s="4"/>
      <c r="L565" s="4"/>
      <c r="M565" s="12" t="s">
        <v>107</v>
      </c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</row>
    <row r="566" spans="1:36" ht="14.25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12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</row>
    <row r="567" spans="1:36" ht="14.25" x14ac:dyDescent="0.2">
      <c r="A567" s="4" t="s">
        <v>106</v>
      </c>
      <c r="B567" s="4"/>
      <c r="C567" s="4"/>
      <c r="D567" s="4"/>
      <c r="E567" s="4"/>
      <c r="F567" s="4"/>
      <c r="G567" s="4"/>
      <c r="H567" s="4"/>
      <c r="I567" s="4">
        <v>3</v>
      </c>
      <c r="J567" s="4"/>
      <c r="K567" s="4"/>
      <c r="L567" s="4"/>
      <c r="M567" s="12" t="s">
        <v>108</v>
      </c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</row>
    <row r="568" spans="1:36" ht="14.25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</row>
    <row r="569" spans="1:36" ht="14.25" x14ac:dyDescent="0.2">
      <c r="A569" s="4"/>
      <c r="B569" s="4"/>
      <c r="C569" s="4"/>
      <c r="D569" s="4"/>
      <c r="E569" s="4"/>
      <c r="F569" s="4"/>
      <c r="G569" s="4"/>
      <c r="H569" s="4"/>
      <c r="I569" s="16" t="s">
        <v>13</v>
      </c>
      <c r="J569" s="4"/>
      <c r="K569" s="4"/>
      <c r="L569" s="20" t="s">
        <v>184</v>
      </c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</row>
    <row r="570" spans="1:36" ht="15" x14ac:dyDescent="0.25">
      <c r="A570" s="5" t="s">
        <v>104</v>
      </c>
      <c r="B570" s="4"/>
      <c r="C570" s="4"/>
      <c r="D570" s="4"/>
      <c r="E570" s="4"/>
      <c r="F570" s="4" t="s">
        <v>26</v>
      </c>
      <c r="G570" s="4" t="s">
        <v>178</v>
      </c>
      <c r="H570" s="4"/>
      <c r="I570" s="4" t="s">
        <v>26</v>
      </c>
      <c r="J570" s="4" t="s">
        <v>178</v>
      </c>
      <c r="K570" s="4"/>
      <c r="L570" s="4" t="s">
        <v>26</v>
      </c>
      <c r="M570" s="4" t="s">
        <v>178</v>
      </c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</row>
    <row r="571" spans="1:36" ht="14.25" x14ac:dyDescent="0.2">
      <c r="A571" s="4" t="s">
        <v>173</v>
      </c>
      <c r="B571" s="4"/>
      <c r="C571" s="4"/>
      <c r="D571" s="4"/>
      <c r="E571" s="4"/>
      <c r="F571" s="17">
        <f>0.32+1.52+1.21+0.73+2.03</f>
        <v>5.81</v>
      </c>
      <c r="G571" s="17">
        <f>((F571/229.19)*100)</f>
        <v>2.535014616693573</v>
      </c>
      <c r="H571" s="4"/>
      <c r="I571" s="17">
        <f>0.32+1.52+1.21+0.73+2.03</f>
        <v>5.81</v>
      </c>
      <c r="J571" s="17">
        <f>(I571/242.2)*100</f>
        <v>2.398843930635838</v>
      </c>
      <c r="K571" s="4"/>
      <c r="L571" s="21">
        <v>10</v>
      </c>
      <c r="M571" s="17">
        <f>(L571/319)*100</f>
        <v>3.1347962382445136</v>
      </c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</row>
    <row r="572" spans="1:36" ht="14.25" x14ac:dyDescent="0.2">
      <c r="A572" s="4" t="s">
        <v>174</v>
      </c>
      <c r="B572" s="4"/>
      <c r="C572" s="4"/>
      <c r="D572" s="4"/>
      <c r="E572" s="4"/>
      <c r="F572" s="17">
        <v>0.96</v>
      </c>
      <c r="G572" s="17">
        <f t="shared" ref="G572:G579" si="0">((F572/229.19)*100)</f>
        <v>0.4188664426894716</v>
      </c>
      <c r="H572" s="4"/>
      <c r="I572" s="17">
        <v>0.96</v>
      </c>
      <c r="J572" s="17">
        <f t="shared" ref="J572:J579" si="1">(I572/242.2)*100</f>
        <v>0.39636663914120557</v>
      </c>
      <c r="K572" s="4"/>
      <c r="L572" s="21">
        <v>2</v>
      </c>
      <c r="M572" s="17">
        <f t="shared" ref="M572:M579" si="2">(L572/319)*100</f>
        <v>0.62695924764890276</v>
      </c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</row>
    <row r="573" spans="1:36" ht="14.25" x14ac:dyDescent="0.2">
      <c r="A573" s="4" t="s">
        <v>118</v>
      </c>
      <c r="B573" s="4"/>
      <c r="C573" s="4"/>
      <c r="D573" s="4"/>
      <c r="E573" s="4"/>
      <c r="F573" s="17">
        <f>0.67+0.18</f>
        <v>0.85000000000000009</v>
      </c>
      <c r="G573" s="17">
        <f t="shared" si="0"/>
        <v>0.37087132946463636</v>
      </c>
      <c r="H573" s="4"/>
      <c r="I573" s="17">
        <f>0.67+0.18</f>
        <v>0.85000000000000009</v>
      </c>
      <c r="J573" s="17">
        <f t="shared" si="1"/>
        <v>0.35094962840627586</v>
      </c>
      <c r="K573" s="4"/>
      <c r="L573" s="21">
        <v>15</v>
      </c>
      <c r="M573" s="17">
        <f t="shared" si="2"/>
        <v>4.7021943573667713</v>
      </c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</row>
    <row r="574" spans="1:36" ht="14.25" x14ac:dyDescent="0.2">
      <c r="A574" s="4" t="s">
        <v>177</v>
      </c>
      <c r="B574" s="4"/>
      <c r="C574" s="4"/>
      <c r="D574" s="4"/>
      <c r="E574" s="4"/>
      <c r="F574" s="17">
        <v>1.0900000000000001</v>
      </c>
      <c r="G574" s="17">
        <f t="shared" si="0"/>
        <v>0.47558794013700423</v>
      </c>
      <c r="H574" s="4"/>
      <c r="I574" s="17">
        <v>1.0900000000000001</v>
      </c>
      <c r="J574" s="17">
        <f t="shared" si="1"/>
        <v>0.45004128819157729</v>
      </c>
      <c r="K574" s="4"/>
      <c r="L574" s="21">
        <v>17</v>
      </c>
      <c r="M574" s="17">
        <f t="shared" si="2"/>
        <v>5.3291536050156738</v>
      </c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</row>
    <row r="575" spans="1:36" ht="14.25" x14ac:dyDescent="0.2">
      <c r="A575" s="4" t="s">
        <v>171</v>
      </c>
      <c r="B575" s="4"/>
      <c r="C575" s="4"/>
      <c r="D575" s="4"/>
      <c r="E575" s="4"/>
      <c r="F575" s="17">
        <f>3.31+4.27+1.66+5.26+11.61+11.85+9.23+8.85+8.98+10.26+4.05+4.09</f>
        <v>83.42</v>
      </c>
      <c r="G575" s="17">
        <f t="shared" si="0"/>
        <v>36.397748592870542</v>
      </c>
      <c r="H575" s="4"/>
      <c r="I575" s="18">
        <f>3.31+4.27+1.66+5.26+11.61+11.85+9.23+8.85+8.98+10.26+4.05+4.09+8</f>
        <v>91.42</v>
      </c>
      <c r="J575" s="26">
        <f t="shared" si="1"/>
        <v>37.745664739884397</v>
      </c>
      <c r="K575" s="4" t="s">
        <v>182</v>
      </c>
      <c r="L575" s="21">
        <v>0</v>
      </c>
      <c r="M575" s="17">
        <f t="shared" si="2"/>
        <v>0</v>
      </c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</row>
    <row r="576" spans="1:36" ht="14.25" x14ac:dyDescent="0.2">
      <c r="A576" s="4" t="s">
        <v>172</v>
      </c>
      <c r="B576" s="4"/>
      <c r="C576" s="4"/>
      <c r="D576" s="4"/>
      <c r="E576" s="4"/>
      <c r="F576" s="17">
        <f>4.63+7.33+33.85+2.03+0.36+2.04+9.3+0.89+5.46</f>
        <v>65.89</v>
      </c>
      <c r="G576" s="17">
        <f t="shared" si="0"/>
        <v>28.749072821676343</v>
      </c>
      <c r="H576" s="4"/>
      <c r="I576" s="17">
        <f>4.63+7.33+33.85+2.03+0.36+2.04+9.3+0.89+5.46</f>
        <v>65.89</v>
      </c>
      <c r="J576" s="17">
        <f t="shared" si="1"/>
        <v>27.204789430222959</v>
      </c>
      <c r="K576" s="4"/>
      <c r="L576" s="21">
        <v>65</v>
      </c>
      <c r="M576" s="17">
        <f t="shared" si="2"/>
        <v>20.376175548589341</v>
      </c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</row>
    <row r="577" spans="1:36" ht="14.25" x14ac:dyDescent="0.2">
      <c r="A577" s="4" t="s">
        <v>158</v>
      </c>
      <c r="B577" s="4"/>
      <c r="C577" s="4"/>
      <c r="D577" s="4"/>
      <c r="E577" s="4"/>
      <c r="F577" s="17">
        <f>2.23+6.76+5.83+5.51</f>
        <v>20.329999999999998</v>
      </c>
      <c r="G577" s="17">
        <f t="shared" si="0"/>
        <v>8.8703695623718311</v>
      </c>
      <c r="H577" s="4"/>
      <c r="I577" s="17">
        <f>2.23+6.76+5.83+5.51</f>
        <v>20.329999999999998</v>
      </c>
      <c r="J577" s="17">
        <f t="shared" si="1"/>
        <v>8.3938893476465726</v>
      </c>
      <c r="K577" s="4"/>
      <c r="L577" s="21">
        <v>25</v>
      </c>
      <c r="M577" s="17">
        <f t="shared" si="2"/>
        <v>7.8369905956112857</v>
      </c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</row>
    <row r="578" spans="1:36" ht="14.25" x14ac:dyDescent="0.2">
      <c r="A578" s="4" t="s">
        <v>128</v>
      </c>
      <c r="B578" s="4"/>
      <c r="C578" s="4"/>
      <c r="D578" s="4"/>
      <c r="E578" s="4"/>
      <c r="F578" s="17">
        <f>3.52+2.96+2.67+15.03+0.15</f>
        <v>24.33</v>
      </c>
      <c r="G578" s="17">
        <f t="shared" si="0"/>
        <v>10.615646406911296</v>
      </c>
      <c r="H578" s="4"/>
      <c r="I578" s="18">
        <f>3.52+2.96+2.67+15.03+0.15+5</f>
        <v>29.33</v>
      </c>
      <c r="J578" s="26">
        <f t="shared" si="1"/>
        <v>12.109826589595375</v>
      </c>
      <c r="K578" s="4" t="s">
        <v>183</v>
      </c>
      <c r="L578" s="21">
        <v>155</v>
      </c>
      <c r="M578" s="17">
        <f t="shared" si="2"/>
        <v>48.589341692789965</v>
      </c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</row>
    <row r="579" spans="1:36" ht="14.25" x14ac:dyDescent="0.2">
      <c r="A579" s="4" t="s">
        <v>122</v>
      </c>
      <c r="B579" s="4"/>
      <c r="C579" s="4"/>
      <c r="D579" s="4"/>
      <c r="E579" s="4"/>
      <c r="F579" s="17">
        <f>1.17+9.92+5.2+1.89+8.33</f>
        <v>26.509999999999998</v>
      </c>
      <c r="G579" s="17">
        <f t="shared" si="0"/>
        <v>11.566822287185303</v>
      </c>
      <c r="H579" s="4"/>
      <c r="I579" s="17">
        <f>1.17+9.92+5.2+1.89+8.33</f>
        <v>26.509999999999998</v>
      </c>
      <c r="J579" s="17">
        <f t="shared" si="1"/>
        <v>10.945499587118084</v>
      </c>
      <c r="K579" s="4"/>
      <c r="L579" s="21">
        <v>30</v>
      </c>
      <c r="M579" s="17">
        <f t="shared" si="2"/>
        <v>9.4043887147335425</v>
      </c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</row>
    <row r="580" spans="1:36" ht="14.25" x14ac:dyDescent="0.2">
      <c r="A580" s="9" t="s">
        <v>175</v>
      </c>
      <c r="B580" s="9"/>
      <c r="C580" s="9"/>
      <c r="D580" s="9"/>
      <c r="E580" s="9"/>
      <c r="F580" s="19">
        <v>26.51</v>
      </c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</row>
    <row r="581" spans="1:36" ht="14.25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</row>
    <row r="582" spans="1:36" ht="14.25" x14ac:dyDescent="0.2">
      <c r="A582" s="4" t="s">
        <v>176</v>
      </c>
      <c r="B582" s="4"/>
      <c r="C582" s="4"/>
      <c r="D582" s="4"/>
      <c r="E582" s="4"/>
      <c r="F582" s="17">
        <f>SUM(F571:F579)</f>
        <v>229.18999999999994</v>
      </c>
      <c r="G582" s="4"/>
      <c r="H582" s="4"/>
      <c r="I582" s="18">
        <f>SUM(I571:I579)</f>
        <v>242.18999999999994</v>
      </c>
      <c r="J582" s="4">
        <v>231</v>
      </c>
      <c r="K582" s="4"/>
      <c r="L582" s="17">
        <f>SUM(L571:L579)</f>
        <v>319</v>
      </c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</row>
    <row r="583" spans="1:36" ht="14.25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>
        <v>319</v>
      </c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</row>
    <row r="584" spans="1:36" ht="14.25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</row>
    <row r="585" spans="1:36" ht="14.25" x14ac:dyDescent="0.2">
      <c r="A585" s="4" t="s">
        <v>252</v>
      </c>
      <c r="B585" s="4" t="s">
        <v>260</v>
      </c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</row>
    <row r="586" spans="1:36" ht="14.25" x14ac:dyDescent="0.2">
      <c r="A586" s="4" t="s">
        <v>301</v>
      </c>
      <c r="B586">
        <v>3.1</v>
      </c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</row>
    <row r="587" spans="1:36" ht="14.25" x14ac:dyDescent="0.2">
      <c r="A587" s="4" t="s">
        <v>254</v>
      </c>
      <c r="B587" s="4">
        <v>5.3</v>
      </c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</row>
    <row r="588" spans="1:36" ht="14.25" x14ac:dyDescent="0.2">
      <c r="A588" s="4" t="s">
        <v>255</v>
      </c>
      <c r="B588" s="4">
        <v>5.3</v>
      </c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</row>
    <row r="589" spans="1:36" ht="14.25" x14ac:dyDescent="0.2">
      <c r="A589" s="4" t="s">
        <v>256</v>
      </c>
      <c r="B589" s="4">
        <v>0</v>
      </c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</row>
    <row r="590" spans="1:36" ht="14.25" x14ac:dyDescent="0.2">
      <c r="A590" s="4" t="s">
        <v>257</v>
      </c>
      <c r="B590" s="4">
        <v>20.399999999999999</v>
      </c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</row>
    <row r="591" spans="1:36" ht="14.25" x14ac:dyDescent="0.2">
      <c r="A591" s="4" t="s">
        <v>258</v>
      </c>
      <c r="B591" s="4">
        <v>7.8</v>
      </c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</row>
    <row r="592" spans="1:36" ht="14.25" x14ac:dyDescent="0.2">
      <c r="A592" s="4" t="s">
        <v>259</v>
      </c>
      <c r="B592" s="4">
        <v>48.6</v>
      </c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</row>
    <row r="593" spans="1:36" ht="14.25" x14ac:dyDescent="0.2">
      <c r="A593" s="4"/>
      <c r="B593" s="4">
        <v>9.4</v>
      </c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</row>
    <row r="594" spans="1:36" ht="14.25" x14ac:dyDescent="0.2"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</row>
    <row r="595" spans="1:36" ht="14.2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</row>
    <row r="596" spans="1:36" ht="14.25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</row>
    <row r="597" spans="1:36" ht="14.25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</row>
    <row r="598" spans="1:36" ht="14.25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</row>
    <row r="599" spans="1:36" ht="14.25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</row>
    <row r="600" spans="1:36" ht="14.25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</row>
    <row r="601" spans="1:36" ht="14.25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</row>
    <row r="602" spans="1:36" ht="14.25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</row>
    <row r="603" spans="1:36" ht="14.25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</row>
    <row r="604" spans="1:36" ht="14.25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</row>
    <row r="605" spans="1:36" ht="14.25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</row>
    <row r="606" spans="1:36" ht="14.25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</row>
    <row r="607" spans="1:36" ht="14.25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</row>
    <row r="608" spans="1:36" ht="14.25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</row>
    <row r="609" spans="1:36" ht="14.25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</row>
    <row r="610" spans="1:36" ht="14.25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</row>
    <row r="611" spans="1:36" ht="14.25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</row>
    <row r="612" spans="1:36" ht="14.25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</row>
    <row r="613" spans="1:36" ht="14.25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</row>
    <row r="614" spans="1:36" ht="14.25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</row>
    <row r="615" spans="1:36" ht="14.25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</row>
    <row r="616" spans="1:36" ht="14.25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</row>
    <row r="617" spans="1:36" ht="14.25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</row>
    <row r="618" spans="1:36" ht="14.25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</row>
    <row r="619" spans="1:36" ht="14.25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</row>
    <row r="620" spans="1:36" ht="14.25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</row>
    <row r="621" spans="1:36" ht="14.25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</row>
    <row r="622" spans="1:36" ht="14.25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</row>
    <row r="623" spans="1:36" ht="14.25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</row>
    <row r="624" spans="1:36" ht="14.25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</row>
    <row r="625" spans="1:36" ht="14.25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</row>
    <row r="626" spans="1:36" ht="14.25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</row>
    <row r="627" spans="1:36" ht="14.25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</row>
    <row r="628" spans="1:36" ht="14.25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</row>
    <row r="629" spans="1:36" ht="14.25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</row>
    <row r="630" spans="1:36" ht="14.25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</row>
    <row r="631" spans="1:36" ht="14.25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</row>
    <row r="632" spans="1:36" ht="14.25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</row>
    <row r="633" spans="1:36" ht="14.25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</row>
    <row r="634" spans="1:36" ht="14.25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</row>
    <row r="635" spans="1:36" ht="14.25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</row>
    <row r="636" spans="1:36" ht="14.25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</row>
    <row r="637" spans="1:36" ht="14.25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</row>
    <row r="638" spans="1:36" ht="14.25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</row>
    <row r="639" spans="1:36" ht="14.25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</row>
    <row r="640" spans="1:36" ht="14.25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</row>
    <row r="641" spans="1:36" ht="14.25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</row>
    <row r="642" spans="1:36" ht="14.25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</row>
    <row r="643" spans="1:36" ht="14.25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</row>
    <row r="644" spans="1:36" ht="14.25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</row>
    <row r="645" spans="1:36" ht="14.25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</row>
    <row r="646" spans="1:36" ht="14.25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</row>
    <row r="647" spans="1:36" ht="14.25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</row>
    <row r="648" spans="1:36" ht="14.25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</row>
    <row r="649" spans="1:36" ht="14.25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</row>
    <row r="650" spans="1:36" ht="14.25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</row>
    <row r="651" spans="1:36" ht="14.25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</row>
    <row r="652" spans="1:36" ht="14.25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</row>
    <row r="653" spans="1:36" ht="14.25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</row>
    <row r="654" spans="1:36" ht="14.25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</row>
    <row r="655" spans="1:36" ht="14.25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</row>
    <row r="656" spans="1:36" ht="14.25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</row>
    <row r="657" spans="1:36" ht="14.25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</row>
    <row r="658" spans="1:36" ht="14.25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</row>
    <row r="659" spans="1:36" ht="14.25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</row>
    <row r="660" spans="1:36" ht="14.25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</row>
    <row r="661" spans="1:36" ht="14.25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</row>
    <row r="662" spans="1:36" ht="14.25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</row>
    <row r="663" spans="1:36" ht="14.25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</row>
    <row r="664" spans="1:36" ht="14.25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</row>
    <row r="665" spans="1:36" ht="14.25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</row>
    <row r="666" spans="1:36" ht="14.25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</row>
    <row r="667" spans="1:36" ht="14.25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</row>
    <row r="668" spans="1:36" ht="14.25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</row>
    <row r="669" spans="1:36" ht="14.25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</row>
    <row r="670" spans="1:36" ht="14.25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</row>
    <row r="671" spans="1:36" ht="14.25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</row>
    <row r="672" spans="1:36" ht="14.25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</row>
    <row r="673" spans="1:36" ht="14.25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</row>
    <row r="674" spans="1:36" ht="14.25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</row>
    <row r="675" spans="1:36" ht="14.25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</row>
    <row r="676" spans="1:36" ht="14.25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</row>
    <row r="677" spans="1:36" ht="14.25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</row>
    <row r="678" spans="1:36" ht="14.25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</row>
    <row r="679" spans="1:36" ht="14.25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</row>
    <row r="680" spans="1:36" ht="14.25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</row>
    <row r="681" spans="1:36" ht="14.25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</row>
    <row r="682" spans="1:36" ht="14.25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</row>
    <row r="683" spans="1:36" ht="14.25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</row>
    <row r="684" spans="1:36" ht="14.25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</row>
    <row r="685" spans="1:36" ht="14.25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</row>
    <row r="686" spans="1:36" ht="14.25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</row>
    <row r="687" spans="1:36" ht="14.25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</row>
    <row r="688" spans="1:36" ht="14.25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</row>
    <row r="689" spans="1:36" ht="14.25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</row>
    <row r="690" spans="1:36" ht="14.25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</row>
    <row r="691" spans="1:36" ht="14.25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</row>
    <row r="692" spans="1:36" ht="14.25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</row>
    <row r="693" spans="1:36" ht="14.25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</row>
    <row r="694" spans="1:36" ht="14.25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</row>
    <row r="695" spans="1:36" ht="14.25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</row>
    <row r="696" spans="1:36" ht="14.25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</row>
    <row r="697" spans="1:36" ht="14.25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</row>
    <row r="698" spans="1:36" ht="14.25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</row>
    <row r="699" spans="1:36" ht="14.25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</row>
    <row r="700" spans="1:36" ht="14.25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</row>
    <row r="701" spans="1:36" ht="14.25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</row>
    <row r="702" spans="1:36" ht="14.25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</row>
    <row r="703" spans="1:36" ht="14.25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</row>
    <row r="704" spans="1:36" ht="14.25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</row>
    <row r="705" spans="1:36" ht="14.25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</row>
    <row r="706" spans="1:36" ht="14.25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</row>
    <row r="707" spans="1:36" ht="14.25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</row>
    <row r="708" spans="1:36" ht="14.25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</row>
    <row r="709" spans="1:36" ht="14.25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</row>
    <row r="710" spans="1:36" ht="14.25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</row>
    <row r="711" spans="1:36" ht="14.25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</row>
    <row r="712" spans="1:36" ht="14.25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</row>
    <row r="713" spans="1:36" ht="14.25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</row>
    <row r="714" spans="1:36" ht="14.25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</row>
    <row r="715" spans="1:36" ht="14.25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</row>
    <row r="716" spans="1:36" ht="14.25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</row>
    <row r="717" spans="1:36" ht="14.25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</row>
    <row r="718" spans="1:36" ht="14.25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</row>
    <row r="719" spans="1:36" ht="14.25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</row>
    <row r="720" spans="1:36" ht="14.25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</row>
    <row r="721" spans="1:36" ht="14.2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</row>
    <row r="722" spans="1:36" ht="14.2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</row>
    <row r="723" spans="1:36" ht="14.25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</row>
    <row r="724" spans="1:36" ht="14.25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</row>
    <row r="725" spans="1:36" ht="14.25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</row>
    <row r="726" spans="1:36" ht="14.25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</row>
    <row r="727" spans="1:36" ht="14.2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</row>
    <row r="728" spans="1:36" ht="14.2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</row>
    <row r="729" spans="1:36" ht="14.25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</row>
    <row r="730" spans="1:36" ht="14.25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</row>
    <row r="731" spans="1:36" ht="14.25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</row>
    <row r="732" spans="1:36" ht="14.2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</row>
    <row r="733" spans="1:36" ht="14.2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</row>
    <row r="734" spans="1:36" ht="14.25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</row>
    <row r="735" spans="1:36" ht="14.25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</row>
    <row r="736" spans="1:36" ht="14.25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</row>
    <row r="737" spans="1:36" ht="14.25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</row>
    <row r="738" spans="1:36" ht="14.25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</row>
    <row r="739" spans="1:36" ht="14.25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</row>
    <row r="740" spans="1:36" ht="14.25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</row>
    <row r="741" spans="1:36" ht="14.25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</row>
    <row r="742" spans="1:36" ht="14.25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</row>
    <row r="743" spans="1:36" ht="14.25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</row>
    <row r="744" spans="1:36" ht="14.25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</row>
    <row r="745" spans="1:36" ht="14.25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</row>
    <row r="746" spans="1:36" ht="14.25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</row>
    <row r="747" spans="1:36" ht="14.25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</row>
    <row r="748" spans="1:36" ht="14.25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</row>
    <row r="749" spans="1:36" ht="14.25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</row>
    <row r="750" spans="1:36" ht="14.25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</row>
    <row r="751" spans="1:36" ht="14.25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</row>
    <row r="752" spans="1:36" ht="14.25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</row>
    <row r="753" spans="1:36" ht="14.25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</row>
    <row r="754" spans="1:36" ht="14.25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</row>
    <row r="755" spans="1:36" ht="14.25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</row>
    <row r="756" spans="1:36" ht="14.25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</row>
    <row r="757" spans="1:36" ht="14.25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</row>
    <row r="758" spans="1:36" ht="14.25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</row>
    <row r="759" spans="1:36" ht="14.25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</row>
    <row r="760" spans="1:36" ht="14.25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</row>
    <row r="761" spans="1:36" ht="14.25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</row>
    <row r="762" spans="1:36" ht="14.25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</row>
    <row r="763" spans="1:36" ht="14.25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</row>
    <row r="764" spans="1:36" ht="14.25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</row>
    <row r="765" spans="1:36" ht="14.25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</row>
    <row r="766" spans="1:36" ht="14.25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</row>
    <row r="767" spans="1:36" ht="14.25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</row>
    <row r="768" spans="1:36" ht="14.25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</row>
    <row r="769" spans="1:36" ht="14.25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</row>
    <row r="770" spans="1:36" ht="14.25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</row>
    <row r="771" spans="1:36" ht="14.25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</row>
    <row r="772" spans="1:36" ht="14.2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</row>
    <row r="773" spans="1:36" ht="14.2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</row>
    <row r="774" spans="1:36" ht="14.25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</row>
    <row r="775" spans="1:36" ht="14.25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</row>
    <row r="776" spans="1:36" ht="14.25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</row>
    <row r="777" spans="1:36" ht="14.25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</row>
    <row r="778" spans="1:36" ht="14.25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</row>
    <row r="779" spans="1:36" ht="14.25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</row>
    <row r="780" spans="1:36" ht="14.25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</row>
    <row r="781" spans="1:36" ht="14.25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</row>
    <row r="782" spans="1:36" ht="14.25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</row>
    <row r="783" spans="1:36" ht="14.25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</row>
    <row r="784" spans="1:36" ht="14.25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</row>
    <row r="785" spans="1:36" ht="14.25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</row>
    <row r="786" spans="1:36" ht="14.25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</row>
    <row r="787" spans="1:36" ht="14.25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</row>
    <row r="788" spans="1:36" ht="14.25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</row>
    <row r="789" spans="1:36" ht="14.25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</row>
    <row r="790" spans="1:36" ht="14.25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</row>
    <row r="791" spans="1:36" ht="14.25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</row>
    <row r="792" spans="1:36" ht="14.25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</row>
    <row r="793" spans="1:36" ht="14.25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</row>
    <row r="794" spans="1:36" ht="14.25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</row>
    <row r="795" spans="1:36" ht="14.25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</row>
    <row r="796" spans="1:36" ht="14.2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</row>
    <row r="797" spans="1:36" ht="14.2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</row>
    <row r="798" spans="1:36" ht="14.25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</row>
    <row r="799" spans="1:36" ht="14.25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5ACE-5549-488D-930B-1C14D9186B9C}">
  <dimension ref="A2:AE593"/>
  <sheetViews>
    <sheetView topLeftCell="A565" workbookViewId="0">
      <selection activeCell="N22" sqref="N22"/>
    </sheetView>
  </sheetViews>
  <sheetFormatPr defaultRowHeight="12" x14ac:dyDescent="0.2"/>
  <cols>
    <col min="15" max="15" width="30.85546875" customWidth="1"/>
    <col min="18" max="18" width="8.85546875" customWidth="1"/>
    <col min="25" max="25" width="42.42578125" customWidth="1"/>
  </cols>
  <sheetData>
    <row r="2" spans="1:1" ht="15.75" x14ac:dyDescent="0.25">
      <c r="A2" s="3" t="s">
        <v>212</v>
      </c>
    </row>
    <row r="4" spans="1:1" ht="14.25" x14ac:dyDescent="0.2">
      <c r="A4" s="4" t="s">
        <v>213</v>
      </c>
    </row>
    <row r="17" spans="1:31" ht="15" x14ac:dyDescent="0.25">
      <c r="A17" s="7" t="s">
        <v>21</v>
      </c>
      <c r="B17" s="8"/>
      <c r="C17" s="8"/>
      <c r="D17" s="4"/>
      <c r="E17" s="4"/>
      <c r="F17" s="4"/>
      <c r="G17" s="4"/>
      <c r="H17" s="4"/>
      <c r="I17" s="5" t="s">
        <v>12</v>
      </c>
      <c r="J17" s="4"/>
      <c r="K17" s="5" t="s">
        <v>261</v>
      </c>
      <c r="M17" s="11"/>
      <c r="O17" s="7" t="s">
        <v>29</v>
      </c>
      <c r="S17" s="15" t="s">
        <v>12</v>
      </c>
      <c r="T17" s="4"/>
      <c r="U17" s="5" t="s">
        <v>261</v>
      </c>
      <c r="W17" s="11"/>
      <c r="Y17" s="7" t="s">
        <v>81</v>
      </c>
      <c r="AA17" s="5" t="s">
        <v>12</v>
      </c>
      <c r="AB17" s="4"/>
      <c r="AC17" s="5" t="s">
        <v>261</v>
      </c>
      <c r="AE17" s="11"/>
    </row>
    <row r="18" spans="1:31" ht="15" x14ac:dyDescent="0.25">
      <c r="A18" s="5" t="s">
        <v>3</v>
      </c>
      <c r="B18" s="4"/>
      <c r="C18" s="4"/>
      <c r="D18" s="4"/>
      <c r="E18" s="4"/>
      <c r="F18" s="4"/>
      <c r="G18" s="4"/>
      <c r="H18" s="4"/>
      <c r="M18" s="11"/>
      <c r="O18" s="5" t="s">
        <v>30</v>
      </c>
      <c r="P18" s="4"/>
      <c r="Q18" s="4"/>
      <c r="R18" s="4"/>
      <c r="S18" s="4"/>
      <c r="T18" s="4"/>
      <c r="U18" s="4"/>
      <c r="V18" s="4"/>
      <c r="W18" s="12"/>
      <c r="Y18" s="5" t="s">
        <v>82</v>
      </c>
      <c r="Z18" s="5"/>
      <c r="AA18" s="5"/>
      <c r="AB18" s="4"/>
      <c r="AC18" s="4"/>
      <c r="AD18" s="4"/>
    </row>
    <row r="19" spans="1:31" ht="14.25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M19" s="11"/>
      <c r="O19" s="4"/>
      <c r="P19" s="4"/>
      <c r="Q19" s="4"/>
      <c r="R19" s="4"/>
      <c r="S19" s="4"/>
      <c r="T19" s="4"/>
      <c r="U19" s="4"/>
      <c r="V19" s="4"/>
      <c r="W19" s="12"/>
      <c r="Y19" s="4"/>
      <c r="Z19" s="4"/>
      <c r="AB19" s="4"/>
      <c r="AC19" s="4"/>
      <c r="AD19" s="4"/>
      <c r="AE19" s="4"/>
    </row>
    <row r="20" spans="1:31" ht="14.25" x14ac:dyDescent="0.2">
      <c r="A20" s="4" t="s">
        <v>4</v>
      </c>
      <c r="B20" s="4"/>
      <c r="C20" s="4"/>
      <c r="D20" s="4"/>
      <c r="E20" s="4"/>
      <c r="F20" s="4"/>
      <c r="G20" s="4"/>
      <c r="H20" s="4"/>
      <c r="I20" s="6">
        <v>19026</v>
      </c>
      <c r="J20" s="4"/>
      <c r="K20">
        <v>0</v>
      </c>
      <c r="M20" s="12" t="s">
        <v>8</v>
      </c>
      <c r="O20" s="9" t="s">
        <v>31</v>
      </c>
      <c r="P20" s="9"/>
      <c r="Q20" s="9"/>
      <c r="R20" s="9"/>
      <c r="T20" s="4"/>
      <c r="U20" s="4"/>
      <c r="V20" s="4"/>
      <c r="W20" s="11"/>
      <c r="Y20" s="4" t="s">
        <v>83</v>
      </c>
      <c r="Z20" s="4"/>
      <c r="AA20" s="4">
        <v>280</v>
      </c>
      <c r="AB20" s="4"/>
      <c r="AC20" s="16">
        <v>290</v>
      </c>
      <c r="AD20" s="4"/>
      <c r="AE20" s="4"/>
    </row>
    <row r="21" spans="1:31" ht="14.25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M21" s="12"/>
      <c r="O21" s="4" t="s">
        <v>18</v>
      </c>
      <c r="P21" s="4"/>
      <c r="Q21" s="4"/>
      <c r="R21" s="4"/>
      <c r="S21" s="4">
        <v>159</v>
      </c>
      <c r="T21" s="4"/>
      <c r="U21" s="16">
        <v>166</v>
      </c>
      <c r="V21" s="4"/>
      <c r="W21" s="12" t="s">
        <v>35</v>
      </c>
      <c r="Y21" s="4"/>
      <c r="Z21" s="4"/>
      <c r="AA21" s="4"/>
      <c r="AB21" s="4"/>
      <c r="AC21" s="4"/>
      <c r="AD21" s="4"/>
      <c r="AE21" s="4"/>
    </row>
    <row r="22" spans="1:31" ht="14.25" x14ac:dyDescent="0.2">
      <c r="A22" s="4" t="s">
        <v>5</v>
      </c>
      <c r="B22" s="4"/>
      <c r="C22" s="4"/>
      <c r="D22" s="4"/>
      <c r="E22" s="4"/>
      <c r="F22" s="4"/>
      <c r="G22" s="4"/>
      <c r="H22" s="4"/>
      <c r="I22" s="4">
        <v>0</v>
      </c>
      <c r="J22" s="4"/>
      <c r="K22">
        <v>0</v>
      </c>
      <c r="M22" s="12" t="s">
        <v>9</v>
      </c>
      <c r="O22" s="10" t="s">
        <v>32</v>
      </c>
      <c r="P22" s="4"/>
      <c r="Q22" s="4"/>
      <c r="R22" s="4"/>
      <c r="S22" s="4">
        <v>0</v>
      </c>
      <c r="T22" s="4"/>
      <c r="U22" s="4"/>
      <c r="V22" s="4"/>
      <c r="W22" s="12"/>
      <c r="Y22" s="4" t="s">
        <v>84</v>
      </c>
      <c r="Z22" s="4"/>
      <c r="AA22" s="4">
        <v>0</v>
      </c>
      <c r="AB22" s="4"/>
      <c r="AC22" s="4"/>
      <c r="AD22" s="4"/>
      <c r="AE22" s="4"/>
    </row>
    <row r="23" spans="1:31" ht="14.2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M23" s="12"/>
      <c r="O23" s="4" t="s">
        <v>33</v>
      </c>
      <c r="P23" s="4"/>
      <c r="Q23" s="4"/>
      <c r="R23" s="4"/>
      <c r="S23" s="4">
        <v>0</v>
      </c>
      <c r="T23" s="4"/>
      <c r="U23" s="4"/>
      <c r="V23" s="4"/>
      <c r="W23" s="12" t="s">
        <v>40</v>
      </c>
      <c r="Y23" s="4"/>
      <c r="Z23" s="4"/>
      <c r="AA23" s="4"/>
      <c r="AB23" s="4"/>
      <c r="AC23" s="4"/>
      <c r="AD23" s="4"/>
      <c r="AE23" s="4"/>
    </row>
    <row r="24" spans="1:31" ht="14.25" x14ac:dyDescent="0.2">
      <c r="A24" s="4" t="s">
        <v>6</v>
      </c>
      <c r="B24" s="4"/>
      <c r="C24" s="4"/>
      <c r="D24" s="4"/>
      <c r="E24" s="4"/>
      <c r="F24" s="4"/>
      <c r="G24" s="4"/>
      <c r="H24" s="4"/>
      <c r="I24" s="4">
        <v>859</v>
      </c>
      <c r="J24" s="4"/>
      <c r="K24">
        <v>0</v>
      </c>
      <c r="M24" s="12" t="s">
        <v>10</v>
      </c>
      <c r="O24" s="4" t="s">
        <v>34</v>
      </c>
      <c r="P24" s="4"/>
      <c r="Q24" s="4"/>
      <c r="R24" s="4"/>
      <c r="S24" s="4">
        <v>0</v>
      </c>
      <c r="T24" s="4"/>
      <c r="U24" s="4"/>
      <c r="V24" s="4"/>
      <c r="W24" s="12" t="s">
        <v>41</v>
      </c>
      <c r="Y24" s="4" t="s">
        <v>85</v>
      </c>
      <c r="Z24" s="4"/>
      <c r="AA24" s="4">
        <v>0</v>
      </c>
      <c r="AB24" s="4"/>
      <c r="AC24" s="4"/>
      <c r="AD24" s="4"/>
      <c r="AE24" s="4"/>
    </row>
    <row r="25" spans="1:31" ht="14.25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M25" s="12"/>
      <c r="O25" s="4"/>
      <c r="P25" s="4"/>
      <c r="Q25" s="4"/>
      <c r="R25" s="4"/>
      <c r="S25" s="4"/>
      <c r="T25" s="4"/>
      <c r="U25" s="4"/>
      <c r="V25" s="4"/>
      <c r="W25" s="12"/>
      <c r="Y25" s="4"/>
      <c r="Z25" s="4"/>
      <c r="AA25" s="4"/>
      <c r="AB25" s="4"/>
      <c r="AC25" s="4"/>
      <c r="AD25" s="4"/>
      <c r="AE25" s="4"/>
    </row>
    <row r="26" spans="1:31" ht="14.25" x14ac:dyDescent="0.2">
      <c r="A26" s="4" t="s">
        <v>7</v>
      </c>
      <c r="B26" s="4"/>
      <c r="C26" s="4"/>
      <c r="D26" s="4"/>
      <c r="E26" s="4"/>
      <c r="F26" s="4"/>
      <c r="G26" s="4"/>
      <c r="H26" s="4"/>
      <c r="I26" s="4">
        <v>0</v>
      </c>
      <c r="J26" s="4"/>
      <c r="K26">
        <v>0</v>
      </c>
      <c r="M26" s="12" t="s">
        <v>11</v>
      </c>
      <c r="O26" s="9" t="s">
        <v>36</v>
      </c>
      <c r="P26" s="9"/>
      <c r="Q26" s="9"/>
      <c r="R26" s="9"/>
      <c r="S26" s="4"/>
      <c r="T26" s="4"/>
      <c r="U26" s="4"/>
      <c r="V26" s="4"/>
      <c r="W26" s="12"/>
      <c r="Y26" s="4"/>
      <c r="Z26" s="4"/>
      <c r="AA26" s="4"/>
      <c r="AB26" s="4"/>
      <c r="AC26" s="4"/>
      <c r="AD26" s="4"/>
      <c r="AE26" s="4"/>
    </row>
    <row r="27" spans="1:31" ht="15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M27" s="11"/>
      <c r="O27" s="4" t="s">
        <v>37</v>
      </c>
      <c r="P27" s="4"/>
      <c r="Q27" s="4"/>
      <c r="R27" s="4"/>
      <c r="S27" s="4">
        <v>3</v>
      </c>
      <c r="T27" s="4"/>
      <c r="U27" s="16">
        <v>3</v>
      </c>
      <c r="V27" s="4"/>
      <c r="W27" s="12" t="s">
        <v>35</v>
      </c>
      <c r="Y27" s="5" t="s">
        <v>1</v>
      </c>
      <c r="Z27" s="4"/>
      <c r="AA27" s="4"/>
      <c r="AB27" s="4"/>
      <c r="AC27" s="4"/>
      <c r="AD27" s="4"/>
      <c r="AE27" s="4"/>
    </row>
    <row r="28" spans="1:31" ht="14.25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M28" s="11"/>
      <c r="O28" s="4" t="s">
        <v>38</v>
      </c>
      <c r="P28" s="4"/>
      <c r="Q28" s="4"/>
      <c r="R28" s="4"/>
      <c r="S28" s="4">
        <v>0</v>
      </c>
      <c r="T28" s="4"/>
      <c r="U28" s="4"/>
      <c r="V28" s="4"/>
      <c r="W28" s="12" t="s">
        <v>42</v>
      </c>
      <c r="Y28" s="4" t="s">
        <v>86</v>
      </c>
      <c r="Z28" s="4"/>
      <c r="AA28" s="4">
        <v>0</v>
      </c>
      <c r="AB28" s="4"/>
      <c r="AC28" s="4"/>
      <c r="AD28" s="4"/>
      <c r="AE28" s="4"/>
    </row>
    <row r="29" spans="1:31" ht="15" x14ac:dyDescent="0.25">
      <c r="A29" s="5" t="s">
        <v>14</v>
      </c>
      <c r="B29" s="4"/>
      <c r="C29" s="4"/>
      <c r="D29" s="4"/>
      <c r="E29" s="4"/>
      <c r="F29" s="4"/>
      <c r="G29" s="4"/>
      <c r="H29" s="4"/>
      <c r="I29" s="4"/>
      <c r="J29" s="4"/>
      <c r="K29" s="4"/>
      <c r="M29" s="11"/>
      <c r="O29" s="4" t="s">
        <v>39</v>
      </c>
      <c r="P29" s="4"/>
      <c r="Q29" s="4"/>
      <c r="R29" s="4"/>
      <c r="S29" s="4">
        <v>0</v>
      </c>
      <c r="T29" s="4"/>
      <c r="U29" s="4"/>
      <c r="V29" s="4"/>
      <c r="W29" s="12" t="s">
        <v>42</v>
      </c>
      <c r="Y29" s="4"/>
      <c r="Z29" s="4"/>
      <c r="AB29" s="4"/>
      <c r="AC29" s="4"/>
      <c r="AD29" s="4"/>
      <c r="AE29" s="4"/>
    </row>
    <row r="30" spans="1:31" ht="14.25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M30" s="11"/>
      <c r="O30" s="10" t="s">
        <v>32</v>
      </c>
      <c r="P30" s="4"/>
      <c r="Q30" s="4"/>
      <c r="R30" s="4"/>
      <c r="S30" s="4"/>
      <c r="T30" s="4"/>
      <c r="U30" s="4">
        <v>200</v>
      </c>
      <c r="V30" s="4"/>
      <c r="W30" s="11"/>
      <c r="Y30" s="4" t="s">
        <v>87</v>
      </c>
      <c r="Z30" s="4"/>
      <c r="AA30" s="4">
        <v>144594</v>
      </c>
      <c r="AB30" s="4"/>
      <c r="AC30" s="22">
        <v>151371</v>
      </c>
      <c r="AD30" s="4"/>
      <c r="AE30" s="4"/>
    </row>
    <row r="31" spans="1:31" ht="14.25" x14ac:dyDescent="0.2">
      <c r="A31" s="4" t="s">
        <v>15</v>
      </c>
      <c r="B31" s="4"/>
      <c r="C31" s="4"/>
      <c r="D31" s="4"/>
      <c r="E31" s="4"/>
      <c r="F31" s="4"/>
      <c r="G31" s="4"/>
      <c r="H31" s="4"/>
      <c r="I31" s="4">
        <v>36852</v>
      </c>
      <c r="J31" s="4"/>
      <c r="K31" s="16">
        <f>K35+K37</f>
        <v>38976.210000000006</v>
      </c>
      <c r="M31" s="12" t="s">
        <v>8</v>
      </c>
      <c r="O31" s="4" t="s">
        <v>33</v>
      </c>
      <c r="P31" s="4"/>
      <c r="Q31" s="4"/>
      <c r="R31" s="4"/>
      <c r="S31" s="4">
        <v>0</v>
      </c>
      <c r="T31" s="4"/>
      <c r="U31" s="4">
        <v>24</v>
      </c>
      <c r="V31" s="4"/>
      <c r="W31" s="12" t="s">
        <v>40</v>
      </c>
      <c r="Y31" s="4"/>
      <c r="Z31" s="4"/>
      <c r="AA31" s="4"/>
      <c r="AB31" s="4"/>
      <c r="AC31" s="4"/>
      <c r="AD31" s="4"/>
      <c r="AE31" s="4"/>
    </row>
    <row r="32" spans="1:31" ht="14.2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M32" s="12"/>
      <c r="O32" s="4" t="s">
        <v>34</v>
      </c>
      <c r="P32" s="4"/>
      <c r="Q32" s="4"/>
      <c r="R32" s="4"/>
      <c r="S32" s="4">
        <v>0</v>
      </c>
      <c r="T32" s="4"/>
      <c r="U32" s="4"/>
      <c r="V32" s="4"/>
      <c r="W32" s="12" t="s">
        <v>41</v>
      </c>
      <c r="Y32" s="4" t="s">
        <v>88</v>
      </c>
      <c r="Z32" s="4"/>
      <c r="AA32" s="4">
        <v>0</v>
      </c>
      <c r="AB32" s="4"/>
      <c r="AC32" s="4"/>
      <c r="AD32" s="4"/>
      <c r="AE32" s="4"/>
    </row>
    <row r="33" spans="1:31" ht="14.25" x14ac:dyDescent="0.2">
      <c r="A33" s="4" t="s">
        <v>16</v>
      </c>
      <c r="B33" s="4"/>
      <c r="C33" s="4"/>
      <c r="D33" s="4"/>
      <c r="E33" s="4"/>
      <c r="F33" s="4"/>
      <c r="G33" s="4"/>
      <c r="H33" s="4"/>
      <c r="I33" s="4">
        <v>0</v>
      </c>
      <c r="J33" s="4"/>
      <c r="K33" s="4"/>
      <c r="M33" s="12" t="s">
        <v>8</v>
      </c>
      <c r="O33" s="4"/>
      <c r="P33" s="4"/>
      <c r="Q33" s="4"/>
      <c r="R33" s="4"/>
      <c r="S33" s="4"/>
      <c r="T33" s="4"/>
      <c r="U33" s="4"/>
      <c r="V33" s="4"/>
      <c r="W33" s="12"/>
      <c r="Y33" s="4"/>
      <c r="Z33" s="4"/>
      <c r="AA33" s="4"/>
      <c r="AB33" s="4"/>
      <c r="AC33" s="4"/>
      <c r="AD33" s="4"/>
      <c r="AE33" s="4"/>
    </row>
    <row r="34" spans="1:31" ht="14.25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M34" s="12"/>
      <c r="O34" s="9" t="s">
        <v>43</v>
      </c>
      <c r="P34" s="9"/>
      <c r="Q34" s="9"/>
      <c r="R34" s="9"/>
      <c r="S34" s="4"/>
      <c r="T34" s="4"/>
      <c r="U34" s="4"/>
      <c r="V34" s="4"/>
      <c r="W34" s="12"/>
      <c r="Y34" s="4" t="s">
        <v>89</v>
      </c>
      <c r="Z34" s="4"/>
      <c r="AA34" s="4">
        <v>22321</v>
      </c>
      <c r="AB34" s="4"/>
      <c r="AC34" s="4"/>
      <c r="AD34" s="4"/>
      <c r="AE34" s="4"/>
    </row>
    <row r="35" spans="1:31" ht="14.25" x14ac:dyDescent="0.2">
      <c r="A35" s="4" t="s">
        <v>17</v>
      </c>
      <c r="B35" s="4"/>
      <c r="C35" s="4"/>
      <c r="D35" s="4"/>
      <c r="E35" s="4"/>
      <c r="F35" s="4"/>
      <c r="G35" s="4"/>
      <c r="H35" s="4"/>
      <c r="I35" s="4">
        <v>24409</v>
      </c>
      <c r="J35" s="4"/>
      <c r="K35" s="16">
        <f>I35+2018.52+I39</f>
        <v>37458.520000000004</v>
      </c>
      <c r="M35" s="12" t="s">
        <v>8</v>
      </c>
      <c r="O35" s="4" t="s">
        <v>198</v>
      </c>
      <c r="P35" s="4"/>
      <c r="Q35" s="4"/>
      <c r="R35" s="4"/>
      <c r="S35" s="4">
        <v>256</v>
      </c>
      <c r="T35" s="4"/>
      <c r="U35" s="16">
        <v>268</v>
      </c>
      <c r="V35" s="4"/>
      <c r="W35" s="12" t="s">
        <v>35</v>
      </c>
      <c r="Y35" s="4"/>
      <c r="Z35" s="4"/>
      <c r="AA35" s="4"/>
      <c r="AB35" s="4"/>
      <c r="AC35" s="4"/>
      <c r="AD35" s="4"/>
      <c r="AE35" s="4"/>
    </row>
    <row r="36" spans="1:31" ht="14.2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M36" s="12"/>
      <c r="O36" s="4" t="s">
        <v>38</v>
      </c>
      <c r="P36" s="4"/>
      <c r="Q36" s="4"/>
      <c r="R36" s="4"/>
      <c r="S36" s="4">
        <v>0</v>
      </c>
      <c r="T36" s="4"/>
      <c r="U36" s="4"/>
      <c r="V36" s="4"/>
      <c r="W36" s="12" t="s">
        <v>42</v>
      </c>
      <c r="Y36" s="4" t="s">
        <v>90</v>
      </c>
      <c r="Z36" s="4"/>
      <c r="AA36" s="4">
        <v>0</v>
      </c>
      <c r="AB36" s="4"/>
      <c r="AC36" s="4"/>
      <c r="AD36" s="4"/>
      <c r="AE36" s="4"/>
    </row>
    <row r="37" spans="1:31" ht="14.25" x14ac:dyDescent="0.2">
      <c r="A37" s="4" t="s">
        <v>18</v>
      </c>
      <c r="B37" s="4"/>
      <c r="C37" s="4"/>
      <c r="D37" s="4"/>
      <c r="E37" s="4"/>
      <c r="F37" s="4"/>
      <c r="G37" s="4"/>
      <c r="H37" s="4"/>
      <c r="I37" s="4">
        <v>1412</v>
      </c>
      <c r="J37" s="4"/>
      <c r="K37" s="16">
        <f>I37+105.69</f>
        <v>1517.69</v>
      </c>
      <c r="M37" s="12" t="s">
        <v>8</v>
      </c>
      <c r="O37" s="4" t="s">
        <v>39</v>
      </c>
      <c r="P37" s="4"/>
      <c r="Q37" s="4"/>
      <c r="R37" s="4"/>
      <c r="S37" s="4">
        <v>0</v>
      </c>
      <c r="T37" s="4"/>
      <c r="U37" s="4"/>
      <c r="V37" s="4"/>
      <c r="W37" s="12" t="s">
        <v>42</v>
      </c>
      <c r="Y37" s="4"/>
      <c r="Z37" s="4"/>
      <c r="AA37" s="4"/>
      <c r="AB37" s="4"/>
      <c r="AC37" s="4"/>
      <c r="AD37" s="4"/>
      <c r="AE37" s="4"/>
    </row>
    <row r="38" spans="1:31" ht="14.2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M38" s="12"/>
      <c r="O38" s="10" t="s">
        <v>32</v>
      </c>
      <c r="P38" s="4"/>
      <c r="Q38" s="4"/>
      <c r="R38" s="4"/>
      <c r="S38" s="4"/>
      <c r="T38" s="4"/>
      <c r="V38" s="4"/>
      <c r="W38" s="11"/>
      <c r="Y38" s="4" t="s">
        <v>91</v>
      </c>
      <c r="Z38" s="4"/>
      <c r="AA38" s="4">
        <v>0</v>
      </c>
      <c r="AB38" s="4"/>
      <c r="AC38" s="4"/>
      <c r="AD38" s="4"/>
      <c r="AE38" s="4"/>
    </row>
    <row r="39" spans="1:31" ht="14.25" x14ac:dyDescent="0.2">
      <c r="A39" s="4" t="s">
        <v>19</v>
      </c>
      <c r="B39" s="4"/>
      <c r="C39" s="4"/>
      <c r="D39" s="4"/>
      <c r="E39" s="4"/>
      <c r="F39" s="4"/>
      <c r="G39" s="4"/>
      <c r="H39" s="4"/>
      <c r="I39" s="4">
        <v>11031</v>
      </c>
      <c r="J39" s="4"/>
      <c r="K39" s="16">
        <v>0</v>
      </c>
      <c r="M39" s="12" t="s">
        <v>9</v>
      </c>
      <c r="O39" s="4" t="s">
        <v>33</v>
      </c>
      <c r="P39" s="4"/>
      <c r="Q39" s="4"/>
      <c r="R39" s="4"/>
      <c r="S39" s="4">
        <v>0</v>
      </c>
      <c r="T39" s="4"/>
      <c r="U39" s="4">
        <v>180</v>
      </c>
      <c r="V39" s="4"/>
      <c r="W39" s="12" t="s">
        <v>40</v>
      </c>
      <c r="Y39" s="4"/>
      <c r="Z39" s="4"/>
      <c r="AA39" s="4"/>
      <c r="AB39" s="4"/>
      <c r="AC39" s="4"/>
      <c r="AD39" s="4"/>
      <c r="AE39" s="4"/>
    </row>
    <row r="40" spans="1:31" ht="14.25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M40" s="11"/>
      <c r="O40" s="4" t="s">
        <v>34</v>
      </c>
      <c r="P40" s="4"/>
      <c r="Q40" s="4"/>
      <c r="R40" s="4"/>
      <c r="S40" s="4">
        <v>0</v>
      </c>
      <c r="T40" s="4"/>
      <c r="U40" s="4">
        <v>6</v>
      </c>
      <c r="V40" s="4"/>
      <c r="W40" s="12" t="s">
        <v>41</v>
      </c>
      <c r="Y40" s="4" t="s">
        <v>92</v>
      </c>
      <c r="Z40" s="4"/>
      <c r="AA40" s="4">
        <v>0</v>
      </c>
      <c r="AB40" s="4"/>
      <c r="AC40" s="4"/>
      <c r="AD40" s="4"/>
      <c r="AE40" s="4"/>
    </row>
    <row r="41" spans="1:31" ht="15" x14ac:dyDescent="0.25">
      <c r="A41" s="5" t="s">
        <v>20</v>
      </c>
      <c r="B41" s="4"/>
      <c r="C41" s="4"/>
      <c r="D41" s="4"/>
      <c r="E41" s="4"/>
      <c r="F41" s="4"/>
      <c r="G41" s="4"/>
      <c r="H41" s="4"/>
      <c r="I41" s="4"/>
      <c r="J41" s="4"/>
      <c r="K41" s="4"/>
      <c r="M41" s="11"/>
      <c r="O41" s="4"/>
      <c r="P41" s="4"/>
      <c r="Q41" s="4"/>
      <c r="R41" s="4"/>
      <c r="S41" s="4"/>
      <c r="T41" s="4"/>
      <c r="U41" s="4"/>
      <c r="V41" s="4"/>
      <c r="W41" s="12"/>
      <c r="Y41" s="4"/>
      <c r="Z41" s="4"/>
      <c r="AA41" s="4"/>
      <c r="AB41" s="4"/>
      <c r="AC41" s="4"/>
      <c r="AD41" s="4"/>
      <c r="AE41" s="4"/>
    </row>
    <row r="42" spans="1:31" ht="14.25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M42" s="11"/>
      <c r="O42" s="9" t="s">
        <v>44</v>
      </c>
      <c r="P42" s="9"/>
      <c r="Q42" s="9"/>
      <c r="R42" s="9"/>
      <c r="S42" s="4"/>
      <c r="T42" s="4"/>
      <c r="U42" s="4"/>
      <c r="V42" s="4"/>
      <c r="W42" s="12"/>
      <c r="Y42" s="4" t="s">
        <v>93</v>
      </c>
      <c r="Z42" s="4"/>
      <c r="AA42" s="4">
        <v>0</v>
      </c>
      <c r="AB42" s="4"/>
      <c r="AC42" s="4"/>
      <c r="AD42" s="4"/>
      <c r="AE42" s="4"/>
    </row>
    <row r="43" spans="1:31" ht="14.25" x14ac:dyDescent="0.2">
      <c r="A43" s="4" t="s">
        <v>22</v>
      </c>
      <c r="B43" s="4"/>
      <c r="C43" s="4"/>
      <c r="D43" s="4"/>
      <c r="E43" s="4"/>
      <c r="F43" s="4"/>
      <c r="G43" s="4"/>
      <c r="H43" s="4"/>
      <c r="I43" s="4"/>
      <c r="J43" s="4"/>
      <c r="K43" s="4"/>
      <c r="M43" s="11"/>
      <c r="O43" s="4" t="s">
        <v>37</v>
      </c>
      <c r="P43" s="4"/>
      <c r="Q43" s="4"/>
      <c r="R43" s="4"/>
      <c r="S43" s="4">
        <v>110</v>
      </c>
      <c r="T43" s="4"/>
      <c r="U43" s="16">
        <v>114</v>
      </c>
      <c r="V43" s="4"/>
      <c r="W43" s="12" t="s">
        <v>35</v>
      </c>
      <c r="Y43" s="4"/>
      <c r="Z43" s="4"/>
      <c r="AA43" s="4"/>
      <c r="AB43" s="4"/>
      <c r="AC43" s="4"/>
      <c r="AE43" s="4"/>
    </row>
    <row r="44" spans="1:31" ht="1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M44" s="11"/>
      <c r="O44" s="4" t="s">
        <v>38</v>
      </c>
      <c r="P44" s="4"/>
      <c r="Q44" s="4"/>
      <c r="R44" s="4"/>
      <c r="S44" s="4">
        <v>0</v>
      </c>
      <c r="T44" s="4"/>
      <c r="U44" s="4"/>
      <c r="V44" s="4"/>
      <c r="W44" s="12" t="s">
        <v>42</v>
      </c>
      <c r="Y44" s="5" t="s">
        <v>95</v>
      </c>
      <c r="Z44" s="4"/>
      <c r="AA44" s="4"/>
      <c r="AB44" s="4"/>
      <c r="AC44" s="4"/>
    </row>
    <row r="45" spans="1:31" ht="15" x14ac:dyDescent="0.25">
      <c r="A45" s="5" t="s">
        <v>23</v>
      </c>
      <c r="B45" s="4"/>
      <c r="C45" s="4"/>
      <c r="D45" s="4"/>
      <c r="E45" s="4"/>
      <c r="F45" s="4"/>
      <c r="G45" s="4"/>
      <c r="H45" s="4"/>
      <c r="I45" s="4"/>
      <c r="J45" s="4"/>
      <c r="K45" s="4"/>
      <c r="M45" s="11"/>
      <c r="O45" s="4" t="s">
        <v>39</v>
      </c>
      <c r="P45" s="4"/>
      <c r="Q45" s="4"/>
      <c r="R45" s="4"/>
      <c r="S45" s="4">
        <v>0</v>
      </c>
      <c r="T45" s="4"/>
      <c r="U45" s="4"/>
      <c r="V45" s="4"/>
      <c r="W45" s="12" t="s">
        <v>42</v>
      </c>
      <c r="Y45" s="4" t="s">
        <v>96</v>
      </c>
      <c r="Z45" s="4"/>
      <c r="AA45" s="4">
        <v>0</v>
      </c>
      <c r="AB45" s="4"/>
      <c r="AC45" s="4"/>
    </row>
    <row r="46" spans="1:31" ht="14.25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M46" s="11"/>
      <c r="O46" s="10" t="s">
        <v>32</v>
      </c>
      <c r="P46" s="4"/>
      <c r="Q46" s="4"/>
      <c r="R46" s="4"/>
      <c r="S46" s="4"/>
      <c r="T46" s="4"/>
      <c r="V46" s="4"/>
      <c r="W46" s="11"/>
      <c r="Y46" s="4"/>
      <c r="Z46" s="4"/>
      <c r="AA46" s="4"/>
      <c r="AB46" s="4"/>
      <c r="AC46" s="4"/>
      <c r="AE46" s="4"/>
    </row>
    <row r="47" spans="1:31" ht="14.25" x14ac:dyDescent="0.2">
      <c r="A47" s="4" t="s">
        <v>24</v>
      </c>
      <c r="B47" s="4"/>
      <c r="C47" s="4"/>
      <c r="D47" s="4"/>
      <c r="E47" s="4"/>
      <c r="F47" s="4"/>
      <c r="G47" s="4"/>
      <c r="H47" s="4"/>
      <c r="I47" s="4">
        <v>221.8</v>
      </c>
      <c r="K47" s="4">
        <v>221.8</v>
      </c>
      <c r="M47" s="12" t="s">
        <v>26</v>
      </c>
      <c r="O47" s="4" t="s">
        <v>33</v>
      </c>
      <c r="P47" s="4"/>
      <c r="Q47" s="4"/>
      <c r="R47" s="4"/>
      <c r="S47" s="4">
        <v>0</v>
      </c>
      <c r="T47" s="4"/>
      <c r="U47" s="4">
        <v>200</v>
      </c>
      <c r="V47" s="4"/>
      <c r="W47" s="12" t="s">
        <v>40</v>
      </c>
      <c r="Y47" s="4" t="s">
        <v>97</v>
      </c>
      <c r="Z47" s="4"/>
      <c r="AA47" s="4">
        <v>0</v>
      </c>
      <c r="AB47" s="4"/>
      <c r="AC47" s="4"/>
      <c r="AE47" s="4"/>
    </row>
    <row r="48" spans="1:31" ht="14.25" x14ac:dyDescent="0.2">
      <c r="A48" s="4"/>
      <c r="B48" s="4"/>
      <c r="C48" s="4"/>
      <c r="D48" s="4"/>
      <c r="E48" s="4"/>
      <c r="F48" s="4"/>
      <c r="G48" s="4"/>
      <c r="H48" s="4"/>
      <c r="I48" s="4"/>
      <c r="K48" s="4"/>
      <c r="M48" s="12"/>
      <c r="O48" s="4" t="s">
        <v>34</v>
      </c>
      <c r="P48" s="4"/>
      <c r="Q48" s="4"/>
      <c r="R48" s="4"/>
      <c r="S48" s="4">
        <v>0</v>
      </c>
      <c r="T48" s="4"/>
      <c r="U48" s="4">
        <v>24</v>
      </c>
      <c r="V48" s="4"/>
      <c r="W48" s="12" t="s">
        <v>41</v>
      </c>
      <c r="Y48" s="4"/>
      <c r="Z48" s="4"/>
      <c r="AA48" s="4"/>
      <c r="AB48" s="4"/>
      <c r="AC48" s="4"/>
      <c r="AE48" s="4"/>
    </row>
    <row r="49" spans="1:31" ht="14.25" x14ac:dyDescent="0.2">
      <c r="A49" s="4" t="s">
        <v>25</v>
      </c>
      <c r="B49" s="4"/>
      <c r="C49" s="4"/>
      <c r="D49" s="4"/>
      <c r="E49" s="4"/>
      <c r="F49" s="4"/>
      <c r="G49" s="4"/>
      <c r="H49" s="4"/>
      <c r="I49" s="4">
        <v>170</v>
      </c>
      <c r="K49" s="47">
        <v>100</v>
      </c>
      <c r="M49" s="12" t="s">
        <v>27</v>
      </c>
      <c r="O49" s="4"/>
      <c r="P49" s="4"/>
      <c r="Q49" s="4"/>
      <c r="R49" s="4"/>
      <c r="S49" s="4"/>
      <c r="T49" s="4"/>
      <c r="U49" s="4"/>
      <c r="V49" s="4"/>
      <c r="W49" s="12"/>
      <c r="Y49" s="4"/>
      <c r="Z49" s="4"/>
      <c r="AA49" s="4"/>
      <c r="AB49" s="4"/>
      <c r="AC49" s="4"/>
    </row>
    <row r="50" spans="1:31" ht="14.25" x14ac:dyDescent="0.2">
      <c r="A50" s="4"/>
      <c r="B50" s="4"/>
      <c r="C50" s="4"/>
      <c r="D50" s="4"/>
      <c r="E50" s="4"/>
      <c r="F50" s="4"/>
      <c r="G50" s="4"/>
      <c r="H50" s="4"/>
      <c r="I50" s="4"/>
      <c r="M50" s="11"/>
      <c r="O50" s="4" t="s">
        <v>45</v>
      </c>
      <c r="P50" s="4"/>
      <c r="Q50" s="4"/>
      <c r="R50" s="4"/>
      <c r="S50" s="4">
        <v>27</v>
      </c>
      <c r="T50" s="4"/>
      <c r="U50" s="16">
        <v>28</v>
      </c>
      <c r="V50" s="4"/>
      <c r="W50" s="12" t="s">
        <v>35</v>
      </c>
      <c r="Y50" s="4"/>
      <c r="Z50" s="4"/>
      <c r="AA50" s="4"/>
      <c r="AB50" s="4"/>
      <c r="AC50" s="4"/>
    </row>
    <row r="51" spans="1:31" ht="14.25" x14ac:dyDescent="0.2">
      <c r="A51" s="4"/>
      <c r="B51" s="4"/>
      <c r="C51" s="4"/>
      <c r="D51" s="4"/>
      <c r="E51" s="4"/>
      <c r="F51" s="4"/>
      <c r="G51" s="4"/>
      <c r="H51" s="4"/>
      <c r="I51" s="4"/>
      <c r="M51" s="11"/>
      <c r="O51" s="4" t="s">
        <v>38</v>
      </c>
      <c r="P51" s="4"/>
      <c r="Q51" s="4"/>
      <c r="R51" s="4"/>
      <c r="S51" s="4">
        <v>0</v>
      </c>
      <c r="T51" s="4"/>
      <c r="U51" s="4"/>
      <c r="V51" s="4"/>
      <c r="W51" s="12" t="s">
        <v>42</v>
      </c>
      <c r="Y51" s="4"/>
      <c r="Z51" s="4"/>
      <c r="AA51" s="4"/>
      <c r="AB51" s="4"/>
      <c r="AC51" s="4"/>
    </row>
    <row r="52" spans="1:31" ht="15" x14ac:dyDescent="0.25">
      <c r="A52" s="5" t="s">
        <v>28</v>
      </c>
      <c r="B52" s="4"/>
      <c r="C52" s="4"/>
      <c r="D52" s="4"/>
      <c r="E52" s="4"/>
      <c r="F52" s="4"/>
      <c r="G52" s="4"/>
      <c r="H52" s="4"/>
      <c r="I52" s="4"/>
      <c r="M52" s="11"/>
      <c r="O52" s="4" t="s">
        <v>39</v>
      </c>
      <c r="P52" s="4"/>
      <c r="Q52" s="4"/>
      <c r="R52" s="4"/>
      <c r="S52" s="4">
        <v>0</v>
      </c>
      <c r="T52" s="4"/>
      <c r="U52" s="4"/>
      <c r="V52" s="4"/>
      <c r="W52" s="12" t="s">
        <v>42</v>
      </c>
      <c r="Y52" s="4"/>
      <c r="Z52" s="4"/>
      <c r="AA52" s="4"/>
      <c r="AB52" s="4"/>
      <c r="AC52" s="4"/>
    </row>
    <row r="53" spans="1:31" ht="14.25" x14ac:dyDescent="0.2">
      <c r="A53" s="4" t="s">
        <v>102</v>
      </c>
      <c r="B53" s="4"/>
      <c r="C53" s="4"/>
      <c r="D53" s="4"/>
      <c r="E53" s="4"/>
      <c r="F53" s="4"/>
      <c r="G53" s="4"/>
      <c r="H53" s="4"/>
      <c r="I53" s="4"/>
      <c r="M53" s="11"/>
      <c r="O53" s="10" t="s">
        <v>32</v>
      </c>
      <c r="P53" s="4"/>
      <c r="Q53" s="4"/>
      <c r="R53" s="4"/>
      <c r="S53" s="4"/>
      <c r="T53" s="4"/>
      <c r="U53" s="4">
        <v>200</v>
      </c>
      <c r="V53" s="4"/>
      <c r="W53" s="11"/>
      <c r="Y53" s="4"/>
      <c r="Z53" s="4"/>
      <c r="AA53" s="4"/>
      <c r="AB53" s="4"/>
      <c r="AC53" s="4"/>
    </row>
    <row r="54" spans="1:31" ht="14.25" x14ac:dyDescent="0.2">
      <c r="A54" s="4"/>
      <c r="B54" s="4"/>
      <c r="C54" s="4"/>
      <c r="D54" s="4"/>
      <c r="E54" s="4"/>
      <c r="F54" s="4"/>
      <c r="G54" s="4"/>
      <c r="H54" s="4"/>
      <c r="I54" s="4"/>
      <c r="M54" s="11"/>
      <c r="O54" s="4" t="s">
        <v>33</v>
      </c>
      <c r="S54" s="4">
        <v>0</v>
      </c>
      <c r="U54" s="4">
        <v>24</v>
      </c>
      <c r="W54" s="12" t="s">
        <v>40</v>
      </c>
      <c r="Y54" s="4"/>
      <c r="Z54" s="4"/>
      <c r="AA54" s="4"/>
      <c r="AB54" s="4"/>
      <c r="AC54" s="4"/>
    </row>
    <row r="55" spans="1:31" ht="14.25" x14ac:dyDescent="0.2">
      <c r="A55" s="9" t="s">
        <v>103</v>
      </c>
      <c r="B55" s="9"/>
      <c r="C55" s="4"/>
      <c r="D55" s="4"/>
      <c r="E55" s="4"/>
      <c r="F55" s="4"/>
      <c r="G55" s="4"/>
      <c r="H55" s="4"/>
      <c r="I55" s="4"/>
      <c r="J55" s="4"/>
      <c r="K55" s="4"/>
      <c r="L55" s="4"/>
      <c r="M55" s="12"/>
      <c r="O55" s="4" t="s">
        <v>34</v>
      </c>
      <c r="P55" s="4"/>
      <c r="Q55" s="4"/>
      <c r="R55" s="4"/>
      <c r="S55" s="4">
        <v>0</v>
      </c>
      <c r="T55" s="4"/>
      <c r="U55" s="4"/>
      <c r="V55" s="4"/>
      <c r="W55" s="12" t="s">
        <v>41</v>
      </c>
      <c r="Y55" s="4"/>
      <c r="Z55" s="4"/>
      <c r="AA55" s="4"/>
      <c r="AB55" s="4"/>
      <c r="AC55" s="4"/>
      <c r="AD55" s="4"/>
    </row>
    <row r="56" spans="1:31" ht="14.2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12"/>
      <c r="O56" s="4"/>
      <c r="P56" s="4"/>
      <c r="Q56" s="4"/>
      <c r="R56" s="4"/>
      <c r="S56" s="4"/>
      <c r="T56" s="4"/>
      <c r="U56" s="4"/>
      <c r="V56" s="4"/>
      <c r="W56" s="12"/>
      <c r="Y56" s="4"/>
      <c r="Z56" s="4"/>
      <c r="AA56" s="4"/>
      <c r="AB56" s="4"/>
      <c r="AC56" s="4"/>
      <c r="AD56" s="4"/>
      <c r="AE56" s="4"/>
    </row>
    <row r="57" spans="1:31" ht="14.25" x14ac:dyDescent="0.2">
      <c r="A57" s="4" t="s">
        <v>0</v>
      </c>
      <c r="B57" s="4"/>
      <c r="C57" s="4"/>
      <c r="D57" s="4"/>
      <c r="E57" s="4"/>
      <c r="F57" s="4"/>
      <c r="G57" s="4"/>
      <c r="H57" s="4"/>
      <c r="I57" s="4" t="s">
        <v>113</v>
      </c>
      <c r="J57" s="4"/>
      <c r="K57" s="4"/>
      <c r="L57" s="4"/>
      <c r="M57" s="12"/>
      <c r="O57" s="9" t="s">
        <v>46</v>
      </c>
      <c r="P57" s="9"/>
      <c r="Q57" s="9"/>
      <c r="R57" s="9"/>
      <c r="S57" s="4"/>
      <c r="T57" s="4"/>
      <c r="U57" s="4"/>
      <c r="V57" s="4"/>
      <c r="W57" s="12"/>
      <c r="Y57" s="4"/>
      <c r="Z57" s="4"/>
      <c r="AA57" s="4"/>
      <c r="AB57" s="4"/>
      <c r="AC57" s="4"/>
      <c r="AD57" s="4"/>
      <c r="AE57" s="4"/>
    </row>
    <row r="58" spans="1:31" ht="14.25" x14ac:dyDescent="0.2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12"/>
      <c r="O58" s="4" t="s">
        <v>18</v>
      </c>
      <c r="P58" s="4"/>
      <c r="Q58" s="4"/>
      <c r="R58" s="4"/>
      <c r="S58" s="4">
        <v>58</v>
      </c>
      <c r="T58" s="4"/>
      <c r="U58" s="16">
        <v>61</v>
      </c>
      <c r="V58" s="4"/>
      <c r="W58" s="12" t="s">
        <v>35</v>
      </c>
      <c r="Y58" s="4"/>
      <c r="Z58" s="4"/>
      <c r="AA58" s="4"/>
      <c r="AB58" s="4"/>
      <c r="AC58" s="4"/>
      <c r="AD58" s="4"/>
      <c r="AE58" s="4"/>
    </row>
    <row r="59" spans="1:31" ht="14.25" x14ac:dyDescent="0.2">
      <c r="A59" s="4" t="s">
        <v>104</v>
      </c>
      <c r="B59" s="4"/>
      <c r="C59" s="4"/>
      <c r="D59" s="4"/>
      <c r="E59" s="4"/>
      <c r="F59" s="4"/>
      <c r="G59" s="4"/>
      <c r="H59" s="4"/>
      <c r="I59" s="4">
        <v>2.0299999999999998</v>
      </c>
      <c r="J59" s="4"/>
      <c r="K59" s="4">
        <v>0</v>
      </c>
      <c r="L59" s="4"/>
      <c r="M59" s="12" t="s">
        <v>26</v>
      </c>
      <c r="O59" s="10" t="s">
        <v>32</v>
      </c>
      <c r="P59" s="4"/>
      <c r="Q59" s="4"/>
      <c r="R59" s="4"/>
      <c r="S59" s="4"/>
      <c r="T59" s="4"/>
      <c r="U59" s="4"/>
      <c r="V59" s="4"/>
      <c r="W59" s="12"/>
      <c r="Y59" s="4"/>
      <c r="Z59" s="4"/>
      <c r="AA59" s="4"/>
      <c r="AB59" s="4"/>
      <c r="AC59" s="4"/>
      <c r="AD59" s="4"/>
      <c r="AE59" s="4"/>
    </row>
    <row r="60" spans="1:31" ht="14.2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12"/>
      <c r="O60" s="4" t="s">
        <v>33</v>
      </c>
      <c r="P60" s="4"/>
      <c r="Q60" s="4"/>
      <c r="R60" s="4"/>
      <c r="S60" s="4">
        <v>0</v>
      </c>
      <c r="T60" s="4"/>
      <c r="U60" s="4">
        <v>0</v>
      </c>
      <c r="V60" s="4"/>
      <c r="W60" s="12" t="s">
        <v>40</v>
      </c>
      <c r="Y60" s="4"/>
      <c r="Z60" s="4"/>
      <c r="AA60" s="4"/>
      <c r="AB60" s="4"/>
      <c r="AC60" s="4"/>
      <c r="AD60" s="4"/>
      <c r="AE60" s="4"/>
    </row>
    <row r="61" spans="1:31" ht="14.25" x14ac:dyDescent="0.2">
      <c r="A61" s="4" t="s">
        <v>105</v>
      </c>
      <c r="B61" s="4"/>
      <c r="C61" s="4"/>
      <c r="D61" s="4"/>
      <c r="E61" s="4"/>
      <c r="F61" s="4"/>
      <c r="G61" s="4"/>
      <c r="H61" s="4"/>
      <c r="I61" s="4">
        <v>1.04</v>
      </c>
      <c r="J61" s="4"/>
      <c r="L61" s="4"/>
      <c r="M61" s="12" t="s">
        <v>107</v>
      </c>
      <c r="O61" s="4" t="s">
        <v>34</v>
      </c>
      <c r="P61" s="4"/>
      <c r="Q61" s="4"/>
      <c r="R61" s="4"/>
      <c r="S61" s="4">
        <v>0</v>
      </c>
      <c r="T61" s="4"/>
      <c r="U61" s="4">
        <v>0</v>
      </c>
      <c r="V61" s="4"/>
      <c r="W61" s="12" t="s">
        <v>41</v>
      </c>
      <c r="Y61" s="4"/>
      <c r="Z61" s="4"/>
      <c r="AA61" s="4"/>
      <c r="AB61" s="4"/>
      <c r="AC61" s="4"/>
      <c r="AD61" s="4"/>
      <c r="AE61" s="4"/>
    </row>
    <row r="62" spans="1:31" ht="14.2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L62" s="4"/>
      <c r="M62" s="12"/>
      <c r="O62" s="4"/>
      <c r="P62" s="4"/>
      <c r="Q62" s="4"/>
      <c r="R62" s="4"/>
      <c r="S62" s="4"/>
      <c r="T62" s="4"/>
      <c r="U62" s="4"/>
      <c r="V62" s="4"/>
      <c r="W62" s="12"/>
      <c r="Y62" s="4"/>
      <c r="Z62" s="4"/>
      <c r="AA62" s="4"/>
      <c r="AB62" s="4"/>
      <c r="AC62" s="4"/>
      <c r="AD62" s="4"/>
      <c r="AE62" s="4"/>
    </row>
    <row r="63" spans="1:31" ht="14.25" x14ac:dyDescent="0.2">
      <c r="A63" s="4" t="s">
        <v>106</v>
      </c>
      <c r="B63" s="4"/>
      <c r="C63" s="4"/>
      <c r="D63" s="4"/>
      <c r="E63" s="4"/>
      <c r="F63" s="4"/>
      <c r="G63" s="4"/>
      <c r="H63" s="4"/>
      <c r="I63" s="4">
        <v>3</v>
      </c>
      <c r="J63" s="4"/>
      <c r="K63" s="4"/>
      <c r="L63" s="4"/>
      <c r="M63" s="12" t="s">
        <v>108</v>
      </c>
      <c r="O63" s="4"/>
      <c r="P63" s="4"/>
      <c r="Q63" s="4"/>
      <c r="R63" s="4"/>
      <c r="S63" s="4"/>
      <c r="T63" s="4"/>
      <c r="U63" s="4"/>
      <c r="V63" s="4"/>
      <c r="W63" s="12"/>
      <c r="Y63" s="4"/>
      <c r="Z63" s="4"/>
      <c r="AA63" s="4"/>
      <c r="AB63" s="4"/>
      <c r="AC63" s="4"/>
      <c r="AD63" s="4"/>
      <c r="AE63" s="4"/>
    </row>
    <row r="64" spans="1:31" ht="1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12"/>
      <c r="O64" s="5" t="s">
        <v>47</v>
      </c>
      <c r="P64" s="4"/>
      <c r="Q64" s="4"/>
      <c r="R64" s="4"/>
      <c r="S64" s="4"/>
      <c r="T64" s="4"/>
      <c r="U64" s="4"/>
      <c r="V64" s="4"/>
      <c r="W64" s="12"/>
      <c r="Y64" s="4"/>
      <c r="Z64" s="4"/>
      <c r="AA64" s="4"/>
      <c r="AB64" s="4"/>
      <c r="AC64" s="4"/>
      <c r="AD64" s="4"/>
    </row>
    <row r="65" spans="1:30" ht="14.25" x14ac:dyDescent="0.2">
      <c r="A65" s="9" t="s">
        <v>109</v>
      </c>
      <c r="B65" s="9"/>
      <c r="C65" s="4"/>
      <c r="D65" s="4"/>
      <c r="E65" s="4"/>
      <c r="F65" s="4"/>
      <c r="G65" s="4"/>
      <c r="H65" s="4"/>
      <c r="I65" s="4"/>
      <c r="J65" s="4"/>
      <c r="K65" s="4"/>
      <c r="L65" s="4"/>
      <c r="M65" s="12"/>
      <c r="O65" s="9" t="s">
        <v>31</v>
      </c>
      <c r="P65" s="9"/>
      <c r="Q65" s="9"/>
      <c r="R65" s="9"/>
      <c r="S65" s="4"/>
      <c r="T65" s="4"/>
      <c r="U65" s="4"/>
      <c r="V65" s="4"/>
      <c r="W65" s="12"/>
      <c r="Y65" s="4"/>
      <c r="Z65" s="4"/>
      <c r="AA65" s="4"/>
      <c r="AB65" s="4"/>
      <c r="AC65" s="4"/>
      <c r="AD65" s="4"/>
    </row>
    <row r="66" spans="1:30" ht="14.2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12"/>
      <c r="O66" s="4" t="s">
        <v>48</v>
      </c>
      <c r="P66" s="4"/>
      <c r="Q66" s="4"/>
      <c r="R66" s="4"/>
      <c r="S66" s="4">
        <v>7.5</v>
      </c>
      <c r="T66" s="4"/>
      <c r="U66" s="4"/>
      <c r="V66" s="49">
        <v>7.5</v>
      </c>
      <c r="W66" s="12" t="s">
        <v>49</v>
      </c>
      <c r="Y66" s="4"/>
      <c r="Z66" s="4"/>
      <c r="AA66" s="4"/>
      <c r="AB66" s="4"/>
      <c r="AC66" s="4"/>
      <c r="AD66" s="4"/>
    </row>
    <row r="67" spans="1:30" ht="14.25" x14ac:dyDescent="0.2">
      <c r="A67" s="4" t="s">
        <v>0</v>
      </c>
      <c r="B67" s="4"/>
      <c r="C67" s="4"/>
      <c r="D67" s="4"/>
      <c r="E67" s="4"/>
      <c r="F67" s="4"/>
      <c r="G67" s="4"/>
      <c r="H67" s="4"/>
      <c r="I67" s="4" t="s">
        <v>113</v>
      </c>
      <c r="J67" s="4"/>
      <c r="K67" s="4"/>
      <c r="L67" s="4"/>
      <c r="M67" s="12"/>
      <c r="O67" s="4" t="s">
        <v>50</v>
      </c>
      <c r="P67" s="4"/>
      <c r="Q67" s="4"/>
      <c r="R67" s="4"/>
      <c r="S67" s="4">
        <v>1.5</v>
      </c>
      <c r="T67" s="4"/>
      <c r="U67" s="4"/>
      <c r="V67" s="49">
        <v>0</v>
      </c>
      <c r="W67" s="12" t="s">
        <v>49</v>
      </c>
      <c r="Y67" s="4"/>
      <c r="Z67" s="4"/>
      <c r="AA67" s="4"/>
      <c r="AB67" s="4"/>
      <c r="AC67" s="4"/>
      <c r="AD67" s="4"/>
    </row>
    <row r="68" spans="1:30" ht="14.25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12"/>
      <c r="O68" s="4" t="s">
        <v>51</v>
      </c>
      <c r="P68" s="4"/>
      <c r="Q68" s="4"/>
      <c r="R68" s="4"/>
      <c r="S68" s="4">
        <v>4.5999999999999996</v>
      </c>
      <c r="T68" s="4"/>
      <c r="U68" s="4"/>
      <c r="V68" s="49">
        <v>7.4</v>
      </c>
      <c r="W68" s="12" t="s">
        <v>49</v>
      </c>
      <c r="Y68" s="4"/>
      <c r="Z68" s="4"/>
      <c r="AA68" s="4"/>
      <c r="AB68" s="4"/>
      <c r="AC68" s="4"/>
      <c r="AD68" s="4"/>
    </row>
    <row r="69" spans="1:30" ht="14.25" x14ac:dyDescent="0.2">
      <c r="A69" s="4" t="s">
        <v>104</v>
      </c>
      <c r="B69" s="4"/>
      <c r="C69" s="4"/>
      <c r="D69" s="4"/>
      <c r="E69" s="4"/>
      <c r="F69" s="4"/>
      <c r="G69" s="4"/>
      <c r="H69" s="4"/>
      <c r="I69" s="4">
        <v>0.96</v>
      </c>
      <c r="J69" s="4"/>
      <c r="K69" s="47">
        <v>0</v>
      </c>
      <c r="L69" s="4"/>
      <c r="M69" s="12" t="s">
        <v>26</v>
      </c>
      <c r="O69" s="4" t="s">
        <v>52</v>
      </c>
      <c r="P69" s="4"/>
      <c r="Q69" s="4"/>
      <c r="R69" s="4"/>
      <c r="S69" s="4">
        <v>1.1000000000000001</v>
      </c>
      <c r="T69" s="4"/>
      <c r="U69" s="4"/>
      <c r="V69" s="49">
        <v>0</v>
      </c>
      <c r="W69" s="12" t="s">
        <v>49</v>
      </c>
      <c r="Y69" s="4"/>
      <c r="Z69" s="4"/>
      <c r="AA69" s="4"/>
      <c r="AB69" s="4"/>
      <c r="AC69" s="4"/>
      <c r="AD69" s="4"/>
    </row>
    <row r="70" spans="1:30" ht="14.2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12"/>
      <c r="O70" s="4" t="s">
        <v>53</v>
      </c>
      <c r="P70" s="4"/>
      <c r="Q70" s="4"/>
      <c r="R70" s="4"/>
      <c r="S70" s="4">
        <v>0.2</v>
      </c>
      <c r="T70" s="4"/>
      <c r="U70" s="4"/>
      <c r="V70" s="49">
        <v>0</v>
      </c>
      <c r="W70" s="12" t="s">
        <v>49</v>
      </c>
      <c r="Y70" s="4"/>
      <c r="Z70" s="4"/>
      <c r="AA70" s="4"/>
      <c r="AB70" s="4"/>
      <c r="AC70" s="4"/>
      <c r="AD70" s="4"/>
    </row>
    <row r="71" spans="1:30" ht="14.25" x14ac:dyDescent="0.2">
      <c r="A71" s="4" t="s">
        <v>114</v>
      </c>
      <c r="I71" s="14" t="s">
        <v>116</v>
      </c>
      <c r="K71" s="4"/>
      <c r="M71" s="12" t="s">
        <v>115</v>
      </c>
      <c r="O71" s="4" t="s">
        <v>54</v>
      </c>
      <c r="P71" s="4"/>
      <c r="Q71" s="4"/>
      <c r="R71" s="4"/>
      <c r="S71" s="4">
        <v>0.1</v>
      </c>
      <c r="T71" s="4"/>
      <c r="U71" s="4"/>
      <c r="V71" s="49">
        <v>0.1</v>
      </c>
      <c r="W71" s="12" t="s">
        <v>49</v>
      </c>
      <c r="Y71" s="4"/>
      <c r="Z71" s="4"/>
      <c r="AA71" s="4"/>
      <c r="AB71" s="4"/>
      <c r="AC71" s="4"/>
      <c r="AD71" s="4"/>
    </row>
    <row r="72" spans="1:30" ht="14.25" x14ac:dyDescent="0.2">
      <c r="I72" s="4"/>
      <c r="K72" s="4"/>
      <c r="M72" s="11"/>
      <c r="O72" s="4" t="s">
        <v>55</v>
      </c>
      <c r="P72" s="4"/>
      <c r="Q72" s="4"/>
      <c r="R72" s="4"/>
      <c r="S72" s="4">
        <v>18</v>
      </c>
      <c r="T72" s="4"/>
      <c r="U72" s="4"/>
      <c r="V72" s="49">
        <v>18</v>
      </c>
      <c r="W72" s="12" t="s">
        <v>71</v>
      </c>
      <c r="Y72" s="4"/>
      <c r="Z72" s="4"/>
      <c r="AA72" s="4"/>
      <c r="AB72" s="4"/>
      <c r="AC72" s="4"/>
      <c r="AD72" s="4"/>
    </row>
    <row r="73" spans="1:30" ht="14.25" x14ac:dyDescent="0.2">
      <c r="A73" s="4" t="s">
        <v>105</v>
      </c>
      <c r="B73" s="4"/>
      <c r="C73" s="4"/>
      <c r="D73" s="4"/>
      <c r="E73" s="4"/>
      <c r="F73" s="4"/>
      <c r="G73" s="4"/>
      <c r="H73" s="4"/>
      <c r="I73" s="4">
        <v>780</v>
      </c>
      <c r="J73" s="4"/>
      <c r="K73" s="4"/>
      <c r="L73" s="4"/>
      <c r="M73" s="12" t="s">
        <v>107</v>
      </c>
      <c r="O73" s="4" t="s">
        <v>56</v>
      </c>
      <c r="P73" s="4"/>
      <c r="Q73" s="4"/>
      <c r="R73" s="4"/>
      <c r="S73" s="4">
        <v>52</v>
      </c>
      <c r="T73" s="4"/>
      <c r="U73" s="4"/>
      <c r="V73" s="49">
        <v>0</v>
      </c>
      <c r="W73" s="12" t="s">
        <v>42</v>
      </c>
    </row>
    <row r="74" spans="1:30" ht="14.2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12"/>
      <c r="O74" s="13" t="s">
        <v>57</v>
      </c>
      <c r="P74" s="13"/>
      <c r="Q74" s="4"/>
      <c r="R74" s="4"/>
      <c r="S74" s="4"/>
      <c r="T74" s="4"/>
      <c r="U74" s="4"/>
      <c r="V74" s="49"/>
      <c r="W74" s="12"/>
    </row>
    <row r="75" spans="1:30" ht="14.25" x14ac:dyDescent="0.2">
      <c r="A75" s="4" t="s">
        <v>106</v>
      </c>
      <c r="B75" s="4"/>
      <c r="C75" s="4"/>
      <c r="D75" s="4"/>
      <c r="E75" s="4"/>
      <c r="F75" s="4"/>
      <c r="G75" s="4"/>
      <c r="H75" s="4"/>
      <c r="I75" s="4">
        <v>10</v>
      </c>
      <c r="J75" s="4"/>
      <c r="K75" s="4"/>
      <c r="L75" s="4"/>
      <c r="M75" s="12" t="s">
        <v>108</v>
      </c>
      <c r="O75" s="4" t="s">
        <v>50</v>
      </c>
      <c r="P75" s="4"/>
      <c r="Q75" s="4"/>
      <c r="R75" s="4"/>
      <c r="S75" s="4">
        <v>0</v>
      </c>
      <c r="T75" s="4"/>
      <c r="U75" s="4"/>
      <c r="V75" s="49">
        <v>0</v>
      </c>
      <c r="W75" s="12" t="s">
        <v>42</v>
      </c>
    </row>
    <row r="76" spans="1:30" ht="14.25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12"/>
      <c r="O76" s="4" t="s">
        <v>51</v>
      </c>
      <c r="P76" s="4"/>
      <c r="Q76" s="4"/>
      <c r="R76" s="4"/>
      <c r="S76" s="4">
        <v>0</v>
      </c>
      <c r="T76" s="4"/>
      <c r="U76" s="4"/>
      <c r="V76" s="49">
        <v>0</v>
      </c>
      <c r="W76" s="12" t="s">
        <v>42</v>
      </c>
    </row>
    <row r="77" spans="1:30" ht="14.25" x14ac:dyDescent="0.2">
      <c r="A77" s="9" t="s">
        <v>110</v>
      </c>
      <c r="B77" s="9"/>
      <c r="C77" s="4"/>
      <c r="D77" s="4"/>
      <c r="E77" s="4"/>
      <c r="F77" s="4"/>
      <c r="G77" s="4"/>
      <c r="H77" s="4"/>
      <c r="I77" s="4"/>
      <c r="J77" s="4"/>
      <c r="K77" s="4"/>
      <c r="L77" s="4"/>
      <c r="M77" s="12"/>
      <c r="O77" s="4" t="s">
        <v>52</v>
      </c>
      <c r="P77" s="4"/>
      <c r="Q77" s="4"/>
      <c r="R77" s="4"/>
      <c r="S77" s="4">
        <v>0</v>
      </c>
      <c r="T77" s="4"/>
      <c r="U77" s="4"/>
      <c r="V77" s="49">
        <v>0</v>
      </c>
      <c r="W77" s="12" t="s">
        <v>42</v>
      </c>
    </row>
    <row r="78" spans="1:30" ht="14.2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12"/>
      <c r="O78" s="4" t="s">
        <v>53</v>
      </c>
      <c r="P78" s="4"/>
      <c r="Q78" s="4"/>
      <c r="R78" s="4"/>
      <c r="S78" s="4">
        <v>100</v>
      </c>
      <c r="T78" s="4"/>
      <c r="U78" s="4"/>
      <c r="V78" s="49">
        <v>0</v>
      </c>
      <c r="W78" s="12" t="s">
        <v>42</v>
      </c>
    </row>
    <row r="79" spans="1:30" ht="14.25" x14ac:dyDescent="0.2">
      <c r="A79" s="4" t="s">
        <v>0</v>
      </c>
      <c r="B79" s="4"/>
      <c r="C79" s="4"/>
      <c r="D79" s="4"/>
      <c r="E79" s="4"/>
      <c r="F79" s="4"/>
      <c r="G79" s="4"/>
      <c r="H79" s="4"/>
      <c r="I79" s="4" t="s">
        <v>117</v>
      </c>
      <c r="J79" s="4"/>
      <c r="K79" s="4"/>
      <c r="L79" s="4"/>
      <c r="M79" s="12"/>
      <c r="O79" s="4" t="s">
        <v>54</v>
      </c>
      <c r="P79" s="4"/>
      <c r="Q79" s="4"/>
      <c r="R79" s="4"/>
      <c r="S79" s="4">
        <v>100</v>
      </c>
      <c r="T79" s="4"/>
      <c r="U79" s="4"/>
      <c r="V79" s="49">
        <v>100</v>
      </c>
      <c r="W79" s="12" t="s">
        <v>42</v>
      </c>
    </row>
    <row r="80" spans="1:30" ht="14.25" x14ac:dyDescent="0.2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12"/>
      <c r="O80" s="4"/>
      <c r="P80" s="4"/>
      <c r="Q80" s="4"/>
      <c r="R80" s="4"/>
      <c r="S80" s="4"/>
      <c r="T80" s="4"/>
      <c r="U80" s="4"/>
      <c r="V80" s="4"/>
      <c r="W80" s="12"/>
    </row>
    <row r="81" spans="1:23" ht="14.25" x14ac:dyDescent="0.2">
      <c r="A81" s="4" t="s">
        <v>104</v>
      </c>
      <c r="B81" s="4"/>
      <c r="C81" s="4"/>
      <c r="D81" s="4"/>
      <c r="E81" s="4"/>
      <c r="F81" s="4"/>
      <c r="G81" s="4"/>
      <c r="H81" s="4"/>
      <c r="I81" s="4">
        <v>0.73</v>
      </c>
      <c r="J81" s="4"/>
      <c r="K81" s="47">
        <v>0</v>
      </c>
      <c r="L81" s="4"/>
      <c r="M81" s="12" t="s">
        <v>26</v>
      </c>
      <c r="O81" s="4"/>
      <c r="P81" s="4"/>
      <c r="Q81" s="4"/>
      <c r="R81" s="4"/>
      <c r="S81" s="4"/>
      <c r="T81" s="4"/>
      <c r="U81" s="4"/>
      <c r="V81" s="4"/>
      <c r="W81" s="12"/>
    </row>
    <row r="82" spans="1:23" ht="14.25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12"/>
      <c r="O82" s="4"/>
      <c r="P82" s="4"/>
      <c r="Q82" s="4"/>
      <c r="R82" s="4"/>
      <c r="S82" s="4"/>
      <c r="T82" s="4"/>
      <c r="U82" s="4"/>
      <c r="V82" s="4"/>
      <c r="W82" s="12"/>
    </row>
    <row r="83" spans="1:23" ht="14.25" x14ac:dyDescent="0.2">
      <c r="A83" s="4"/>
      <c r="B83" s="4"/>
      <c r="C83" s="4"/>
      <c r="D83" s="4"/>
      <c r="E83" s="4"/>
      <c r="F83" s="4"/>
      <c r="G83" s="4"/>
      <c r="H83" s="4"/>
      <c r="I83" s="14"/>
      <c r="J83" s="4"/>
      <c r="L83" s="4"/>
      <c r="M83" s="12"/>
      <c r="O83" s="9" t="s">
        <v>43</v>
      </c>
      <c r="P83" s="9"/>
      <c r="Q83" s="9"/>
      <c r="R83" s="9"/>
      <c r="S83" s="4"/>
      <c r="T83" s="4"/>
      <c r="U83" s="4"/>
      <c r="V83" s="4"/>
      <c r="W83" s="12"/>
    </row>
    <row r="84" spans="1:23" ht="14.2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12"/>
      <c r="O84" s="4" t="s">
        <v>58</v>
      </c>
      <c r="P84" s="4"/>
      <c r="Q84" s="4"/>
      <c r="R84" s="4"/>
      <c r="S84" s="4">
        <v>11847</v>
      </c>
      <c r="T84" s="4"/>
      <c r="U84" s="16">
        <v>11559</v>
      </c>
      <c r="V84" s="49">
        <v>10159</v>
      </c>
      <c r="W84" s="12" t="s">
        <v>59</v>
      </c>
    </row>
    <row r="85" spans="1:23" ht="14.25" x14ac:dyDescent="0.2">
      <c r="A85" s="4" t="s">
        <v>105</v>
      </c>
      <c r="B85" s="4"/>
      <c r="C85" s="4"/>
      <c r="D85" s="4"/>
      <c r="E85" s="4"/>
      <c r="F85" s="4"/>
      <c r="G85" s="4"/>
      <c r="H85" s="4"/>
      <c r="I85" s="4">
        <v>1040</v>
      </c>
      <c r="J85" s="4"/>
      <c r="K85" s="4"/>
      <c r="L85" s="4"/>
      <c r="M85" s="12" t="s">
        <v>107</v>
      </c>
      <c r="O85" s="4" t="s">
        <v>48</v>
      </c>
      <c r="P85" s="4"/>
      <c r="Q85" s="4"/>
      <c r="R85" s="4"/>
      <c r="S85" s="4">
        <v>24.5</v>
      </c>
      <c r="T85" s="4"/>
      <c r="U85" s="16">
        <v>24.2</v>
      </c>
      <c r="V85" s="49">
        <v>22.9</v>
      </c>
      <c r="W85" s="12" t="s">
        <v>49</v>
      </c>
    </row>
    <row r="86" spans="1:23" ht="14.2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L86" s="4"/>
      <c r="M86" s="12"/>
      <c r="O86" s="4" t="s">
        <v>50</v>
      </c>
      <c r="P86" s="4"/>
      <c r="Q86" s="4"/>
      <c r="R86" s="4"/>
      <c r="S86" s="4">
        <v>8.3000000000000007</v>
      </c>
      <c r="T86" s="4"/>
      <c r="U86" s="16">
        <v>8.1999999999999993</v>
      </c>
      <c r="V86" s="49">
        <v>0</v>
      </c>
      <c r="W86" s="12" t="s">
        <v>49</v>
      </c>
    </row>
    <row r="87" spans="1:23" ht="14.25" x14ac:dyDescent="0.2">
      <c r="A87" s="4" t="s">
        <v>106</v>
      </c>
      <c r="B87" s="4"/>
      <c r="C87" s="4"/>
      <c r="D87" s="4"/>
      <c r="E87" s="4"/>
      <c r="F87" s="4"/>
      <c r="G87" s="4"/>
      <c r="H87" s="4"/>
      <c r="I87" s="4">
        <v>3</v>
      </c>
      <c r="J87" s="4"/>
      <c r="K87" s="4"/>
      <c r="L87" s="4"/>
      <c r="M87" s="12" t="s">
        <v>108</v>
      </c>
      <c r="O87" s="4" t="s">
        <v>51</v>
      </c>
      <c r="P87" s="4"/>
      <c r="Q87" s="4"/>
      <c r="R87" s="4"/>
      <c r="S87" s="4">
        <v>5.3</v>
      </c>
      <c r="T87" s="4"/>
      <c r="U87" s="4"/>
      <c r="V87" s="49">
        <v>11</v>
      </c>
      <c r="W87" s="12" t="s">
        <v>49</v>
      </c>
    </row>
    <row r="88" spans="1:23" ht="14.25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12"/>
      <c r="O88" s="4" t="s">
        <v>52</v>
      </c>
      <c r="P88" s="4"/>
      <c r="Q88" s="4"/>
      <c r="R88" s="4"/>
      <c r="S88" s="4">
        <v>0.1</v>
      </c>
      <c r="T88" s="4"/>
      <c r="U88" s="4"/>
      <c r="V88" s="49">
        <v>0</v>
      </c>
      <c r="W88" s="12" t="s">
        <v>49</v>
      </c>
    </row>
    <row r="89" spans="1:23" ht="14.25" x14ac:dyDescent="0.2">
      <c r="A89" s="9" t="s">
        <v>111</v>
      </c>
      <c r="B89" s="9"/>
      <c r="C89" s="4"/>
      <c r="D89" s="4"/>
      <c r="E89" s="4"/>
      <c r="F89" s="4"/>
      <c r="G89" s="4"/>
      <c r="H89" s="4"/>
      <c r="I89" s="4"/>
      <c r="J89" s="4"/>
      <c r="K89" s="4"/>
      <c r="L89" s="4"/>
      <c r="M89" s="12"/>
      <c r="O89" s="4" t="s">
        <v>60</v>
      </c>
      <c r="P89" s="4"/>
      <c r="Q89" s="4"/>
      <c r="R89" s="4"/>
      <c r="S89" s="4">
        <v>0.5</v>
      </c>
      <c r="T89" s="4"/>
      <c r="U89" s="4"/>
      <c r="V89" s="49">
        <v>3</v>
      </c>
      <c r="W89" s="12" t="s">
        <v>49</v>
      </c>
    </row>
    <row r="90" spans="1:23" ht="14.2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12"/>
      <c r="O90" s="4" t="s">
        <v>61</v>
      </c>
      <c r="P90" s="4"/>
      <c r="Q90" s="4"/>
      <c r="R90" s="4"/>
      <c r="S90" s="4">
        <v>0.3</v>
      </c>
      <c r="T90" s="4"/>
      <c r="U90" s="4"/>
      <c r="V90" s="49">
        <v>0</v>
      </c>
      <c r="W90" s="12" t="s">
        <v>49</v>
      </c>
    </row>
    <row r="91" spans="1:23" ht="14.25" x14ac:dyDescent="0.2">
      <c r="A91" s="4" t="s">
        <v>0</v>
      </c>
      <c r="B91" s="4"/>
      <c r="C91" s="4"/>
      <c r="D91" s="4"/>
      <c r="E91" s="4"/>
      <c r="F91" s="4"/>
      <c r="G91" s="4"/>
      <c r="H91" s="4"/>
      <c r="I91" s="4" t="s">
        <v>118</v>
      </c>
      <c r="J91" s="4"/>
      <c r="K91" s="4"/>
      <c r="L91" s="4"/>
      <c r="M91" s="12"/>
      <c r="O91" s="4" t="s">
        <v>53</v>
      </c>
      <c r="P91" s="4"/>
      <c r="Q91" s="4"/>
      <c r="R91" s="4"/>
      <c r="S91" s="4">
        <v>1.4</v>
      </c>
      <c r="T91" s="4"/>
      <c r="U91" s="4"/>
      <c r="V91" s="49">
        <v>0</v>
      </c>
      <c r="W91" s="12" t="s">
        <v>49</v>
      </c>
    </row>
    <row r="92" spans="1:23" ht="14.25" x14ac:dyDescent="0.2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12"/>
      <c r="O92" s="4" t="s">
        <v>62</v>
      </c>
      <c r="P92" s="4"/>
      <c r="Q92" s="4"/>
      <c r="R92" s="4"/>
      <c r="S92" s="4">
        <v>2</v>
      </c>
      <c r="T92" s="4"/>
      <c r="U92" s="4"/>
      <c r="V92" s="49">
        <v>1.9</v>
      </c>
      <c r="W92" s="12" t="s">
        <v>49</v>
      </c>
    </row>
    <row r="93" spans="1:23" ht="14.25" x14ac:dyDescent="0.2">
      <c r="A93" s="4" t="s">
        <v>104</v>
      </c>
      <c r="B93" s="4"/>
      <c r="C93" s="4"/>
      <c r="D93" s="4"/>
      <c r="E93" s="4"/>
      <c r="F93" s="4"/>
      <c r="G93" s="4"/>
      <c r="H93" s="4"/>
      <c r="I93" s="4">
        <v>0.18</v>
      </c>
      <c r="J93" s="4"/>
      <c r="K93" s="47">
        <v>0</v>
      </c>
      <c r="L93" s="4"/>
      <c r="M93" s="12" t="s">
        <v>26</v>
      </c>
      <c r="O93" s="4" t="s">
        <v>63</v>
      </c>
      <c r="P93" s="4"/>
      <c r="Q93" s="4"/>
      <c r="R93" s="4"/>
      <c r="S93" s="4">
        <v>0.8</v>
      </c>
      <c r="T93" s="4"/>
      <c r="U93" s="4"/>
      <c r="V93" s="49">
        <v>1</v>
      </c>
      <c r="W93" s="12" t="s">
        <v>49</v>
      </c>
    </row>
    <row r="94" spans="1:23" ht="14.25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12"/>
      <c r="O94" s="4" t="s">
        <v>64</v>
      </c>
      <c r="P94" s="4"/>
      <c r="Q94" s="4"/>
      <c r="R94" s="4"/>
      <c r="S94" s="4">
        <v>2.6</v>
      </c>
      <c r="T94" s="4"/>
      <c r="U94" s="16">
        <v>2.5</v>
      </c>
      <c r="V94" s="49">
        <v>2.5</v>
      </c>
      <c r="W94" s="12" t="s">
        <v>49</v>
      </c>
    </row>
    <row r="95" spans="1:23" ht="14.25" x14ac:dyDescent="0.2">
      <c r="A95" s="4" t="s">
        <v>114</v>
      </c>
      <c r="B95" s="4"/>
      <c r="C95" s="4"/>
      <c r="D95" s="4"/>
      <c r="E95" s="4"/>
      <c r="F95" s="4"/>
      <c r="G95" s="4"/>
      <c r="H95" s="4"/>
      <c r="I95" s="14" t="s">
        <v>116</v>
      </c>
      <c r="J95" s="4"/>
      <c r="K95" s="4"/>
      <c r="L95" s="4"/>
      <c r="M95" s="12" t="s">
        <v>115</v>
      </c>
      <c r="O95" s="4" t="s">
        <v>65</v>
      </c>
      <c r="P95" s="4"/>
      <c r="Q95" s="4"/>
      <c r="R95" s="4"/>
      <c r="S95" s="4">
        <v>0</v>
      </c>
      <c r="T95" s="4"/>
      <c r="U95" s="4"/>
      <c r="V95" s="49">
        <v>0</v>
      </c>
      <c r="W95" s="12" t="s">
        <v>49</v>
      </c>
    </row>
    <row r="96" spans="1:23" ht="14.25" x14ac:dyDescent="0.2">
      <c r="K96" s="4"/>
      <c r="M96" s="11"/>
      <c r="O96" s="4" t="s">
        <v>66</v>
      </c>
      <c r="P96" s="4"/>
      <c r="Q96" s="4"/>
      <c r="R96" s="4"/>
      <c r="S96" s="4">
        <v>0</v>
      </c>
      <c r="T96" s="4"/>
      <c r="U96" s="16">
        <v>0.1</v>
      </c>
      <c r="V96" s="49">
        <v>0</v>
      </c>
      <c r="W96" s="12" t="s">
        <v>49</v>
      </c>
    </row>
    <row r="97" spans="1:23" ht="14.25" x14ac:dyDescent="0.2">
      <c r="A97" s="4" t="s">
        <v>105</v>
      </c>
      <c r="B97" s="4"/>
      <c r="C97" s="4"/>
      <c r="D97" s="4"/>
      <c r="E97" s="4"/>
      <c r="F97" s="4"/>
      <c r="G97" s="4"/>
      <c r="H97" s="4"/>
      <c r="I97" s="4">
        <v>3900</v>
      </c>
      <c r="J97" s="4"/>
      <c r="L97" s="4"/>
      <c r="M97" s="12" t="s">
        <v>107</v>
      </c>
      <c r="O97" s="4" t="s">
        <v>244</v>
      </c>
      <c r="P97" s="4"/>
      <c r="Q97" s="4"/>
      <c r="R97" s="4"/>
      <c r="S97" s="4">
        <v>2.1</v>
      </c>
      <c r="T97" s="4"/>
      <c r="U97" s="16">
        <v>2</v>
      </c>
      <c r="V97" s="49">
        <v>3</v>
      </c>
      <c r="W97" s="12" t="s">
        <v>49</v>
      </c>
    </row>
    <row r="98" spans="1:23" ht="14.2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12"/>
      <c r="O98" s="4" t="s">
        <v>68</v>
      </c>
      <c r="P98" s="4"/>
      <c r="Q98" s="4"/>
      <c r="R98" s="4"/>
      <c r="S98" s="4">
        <v>0.5</v>
      </c>
      <c r="T98" s="4"/>
      <c r="U98" s="4"/>
      <c r="V98" s="49">
        <v>0</v>
      </c>
      <c r="W98" s="12" t="s">
        <v>49</v>
      </c>
    </row>
    <row r="99" spans="1:23" ht="14.25" x14ac:dyDescent="0.2">
      <c r="A99" s="4" t="s">
        <v>106</v>
      </c>
      <c r="B99" s="4"/>
      <c r="C99" s="4"/>
      <c r="D99" s="4"/>
      <c r="E99" s="4"/>
      <c r="F99" s="4"/>
      <c r="G99" s="4"/>
      <c r="H99" s="4"/>
      <c r="I99" s="4">
        <v>10</v>
      </c>
      <c r="J99" s="4"/>
      <c r="K99" s="4"/>
      <c r="L99" s="4"/>
      <c r="M99" s="12" t="s">
        <v>108</v>
      </c>
      <c r="O99" s="4" t="s">
        <v>69</v>
      </c>
      <c r="P99" s="4"/>
      <c r="Q99" s="4"/>
      <c r="R99" s="4"/>
      <c r="S99" s="4">
        <v>0.2</v>
      </c>
      <c r="T99" s="4"/>
      <c r="U99" s="16">
        <v>0.1</v>
      </c>
      <c r="V99" s="49">
        <v>0</v>
      </c>
      <c r="W99" s="12" t="s">
        <v>49</v>
      </c>
    </row>
    <row r="100" spans="1:23" ht="14.25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12"/>
      <c r="O100" s="4" t="s">
        <v>54</v>
      </c>
      <c r="P100" s="4"/>
      <c r="Q100" s="4"/>
      <c r="R100" s="4"/>
      <c r="S100" s="4">
        <v>0.4</v>
      </c>
      <c r="T100" s="4"/>
      <c r="U100" s="4"/>
      <c r="V100" s="49">
        <v>0.4</v>
      </c>
      <c r="W100" s="12" t="s">
        <v>49</v>
      </c>
    </row>
    <row r="101" spans="1:23" ht="15" x14ac:dyDescent="0.25">
      <c r="A101" s="5" t="s">
        <v>112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12"/>
      <c r="O101" s="4" t="s">
        <v>55</v>
      </c>
      <c r="P101" s="4"/>
      <c r="Q101" s="4"/>
      <c r="R101" s="4"/>
      <c r="S101" s="4">
        <v>34</v>
      </c>
      <c r="T101" s="4"/>
      <c r="U101" s="4"/>
      <c r="V101" s="49">
        <v>34</v>
      </c>
      <c r="W101" s="12" t="s">
        <v>71</v>
      </c>
    </row>
    <row r="102" spans="1:23" ht="14.2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12"/>
      <c r="O102" s="4" t="s">
        <v>70</v>
      </c>
      <c r="P102" s="4"/>
      <c r="Q102" s="4"/>
      <c r="R102" s="4"/>
      <c r="S102" s="4">
        <v>301</v>
      </c>
      <c r="T102" s="4"/>
      <c r="U102" s="16">
        <v>302</v>
      </c>
      <c r="V102" s="49">
        <v>302</v>
      </c>
      <c r="W102" s="12" t="s">
        <v>71</v>
      </c>
    </row>
    <row r="103" spans="1:23" ht="14.25" x14ac:dyDescent="0.2">
      <c r="A103" s="9" t="s">
        <v>119</v>
      </c>
      <c r="B103" s="9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12"/>
      <c r="O103" s="13" t="s">
        <v>57</v>
      </c>
      <c r="P103" s="13"/>
      <c r="Q103" s="4"/>
      <c r="R103" s="4"/>
      <c r="S103" s="4"/>
      <c r="T103" s="4"/>
      <c r="U103" s="4"/>
      <c r="V103" s="4"/>
      <c r="W103" s="12"/>
    </row>
    <row r="104" spans="1:23" ht="14.2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12"/>
      <c r="O104" s="4" t="s">
        <v>50</v>
      </c>
      <c r="P104" s="4"/>
      <c r="Q104" s="4"/>
      <c r="R104" s="4"/>
      <c r="S104" s="4">
        <v>0</v>
      </c>
      <c r="T104" s="4"/>
      <c r="U104" s="4"/>
      <c r="V104" s="4"/>
      <c r="W104" s="12" t="s">
        <v>42</v>
      </c>
    </row>
    <row r="105" spans="1:23" ht="14.25" x14ac:dyDescent="0.2">
      <c r="A105" s="4" t="s">
        <v>0</v>
      </c>
      <c r="B105" s="4"/>
      <c r="C105" s="4"/>
      <c r="D105" s="4"/>
      <c r="E105" s="4"/>
      <c r="F105" s="4"/>
      <c r="G105" s="4"/>
      <c r="H105" s="4"/>
      <c r="I105" s="4" t="s">
        <v>122</v>
      </c>
      <c r="L105" s="4"/>
      <c r="M105" s="12"/>
      <c r="O105" s="4" t="s">
        <v>51</v>
      </c>
      <c r="P105" s="4"/>
      <c r="Q105" s="4"/>
      <c r="R105" s="4"/>
      <c r="S105" s="4">
        <v>0</v>
      </c>
      <c r="T105" s="4"/>
      <c r="U105" s="4"/>
      <c r="V105" s="49"/>
      <c r="W105" s="12" t="s">
        <v>42</v>
      </c>
    </row>
    <row r="106" spans="1:23" ht="14.25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12"/>
      <c r="O106" s="4" t="s">
        <v>52</v>
      </c>
      <c r="P106" s="4"/>
      <c r="Q106" s="4"/>
      <c r="R106" s="4"/>
      <c r="S106" s="4">
        <v>0</v>
      </c>
      <c r="T106" s="4"/>
      <c r="U106" s="4"/>
      <c r="V106" s="49"/>
      <c r="W106" s="12" t="s">
        <v>42</v>
      </c>
    </row>
    <row r="107" spans="1:23" ht="14.25" x14ac:dyDescent="0.2">
      <c r="A107" s="4" t="s">
        <v>104</v>
      </c>
      <c r="B107" s="4"/>
      <c r="C107" s="4"/>
      <c r="D107" s="4"/>
      <c r="E107" s="4"/>
      <c r="F107" s="4"/>
      <c r="G107" s="4"/>
      <c r="H107" s="4"/>
      <c r="I107" s="4">
        <v>8.33</v>
      </c>
      <c r="J107" s="4"/>
      <c r="K107" s="47">
        <v>30</v>
      </c>
      <c r="L107" s="4"/>
      <c r="M107" s="12" t="s">
        <v>26</v>
      </c>
      <c r="O107" s="4" t="s">
        <v>60</v>
      </c>
      <c r="P107" s="4"/>
      <c r="Q107" s="4"/>
      <c r="R107" s="4"/>
      <c r="S107" s="4">
        <v>0</v>
      </c>
      <c r="T107" s="4"/>
      <c r="U107" s="4"/>
      <c r="V107" s="49"/>
      <c r="W107" s="12" t="s">
        <v>42</v>
      </c>
    </row>
    <row r="108" spans="1:23" ht="14.25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12"/>
      <c r="O108" s="4" t="s">
        <v>61</v>
      </c>
      <c r="P108" s="4"/>
      <c r="Q108" s="4"/>
      <c r="R108" s="4"/>
      <c r="S108" s="4">
        <v>100</v>
      </c>
      <c r="T108" s="4"/>
      <c r="U108" s="4"/>
      <c r="V108" s="49"/>
      <c r="W108" s="12" t="s">
        <v>42</v>
      </c>
    </row>
    <row r="109" spans="1:23" ht="14.25" x14ac:dyDescent="0.2">
      <c r="A109" s="4" t="s">
        <v>105</v>
      </c>
      <c r="B109" s="4"/>
      <c r="C109" s="4"/>
      <c r="D109" s="4"/>
      <c r="E109" s="4"/>
      <c r="F109" s="4"/>
      <c r="G109" s="4"/>
      <c r="H109" s="4"/>
      <c r="I109" s="4"/>
      <c r="J109" s="4"/>
      <c r="L109" s="4"/>
      <c r="M109" s="12" t="s">
        <v>107</v>
      </c>
      <c r="O109" s="4" t="s">
        <v>53</v>
      </c>
      <c r="P109" s="4"/>
      <c r="Q109" s="4"/>
      <c r="R109" s="4"/>
      <c r="S109" s="4">
        <v>100</v>
      </c>
      <c r="T109" s="4"/>
      <c r="U109" s="4"/>
      <c r="V109" s="49"/>
      <c r="W109" s="12" t="s">
        <v>42</v>
      </c>
    </row>
    <row r="110" spans="1:23" ht="14.25" x14ac:dyDescent="0.2">
      <c r="A110" s="4"/>
      <c r="B110" s="4"/>
      <c r="C110" s="4"/>
      <c r="D110" s="4"/>
      <c r="E110" s="4"/>
      <c r="F110" s="4"/>
      <c r="G110" s="4"/>
      <c r="H110" s="4"/>
      <c r="J110" s="4"/>
      <c r="K110" s="4"/>
      <c r="L110" s="4"/>
      <c r="M110" s="12"/>
      <c r="O110" s="4" t="s">
        <v>62</v>
      </c>
      <c r="P110" s="4"/>
      <c r="Q110" s="4"/>
      <c r="R110" s="4"/>
      <c r="S110" s="4">
        <v>100</v>
      </c>
      <c r="T110" s="4"/>
      <c r="U110" s="4"/>
      <c r="V110" s="49"/>
      <c r="W110" s="12" t="s">
        <v>42</v>
      </c>
    </row>
    <row r="111" spans="1:23" ht="14.25" x14ac:dyDescent="0.2">
      <c r="A111" s="4" t="s">
        <v>120</v>
      </c>
      <c r="B111" s="4"/>
      <c r="C111" s="4"/>
      <c r="D111" s="4"/>
      <c r="E111" s="4"/>
      <c r="F111" s="4"/>
      <c r="G111" s="4"/>
      <c r="H111" s="4"/>
      <c r="I111" s="4" t="s">
        <v>123</v>
      </c>
      <c r="J111" s="4"/>
      <c r="K111" s="4"/>
      <c r="L111" s="4"/>
      <c r="M111" s="12" t="s">
        <v>115</v>
      </c>
      <c r="O111" s="4" t="s">
        <v>63</v>
      </c>
      <c r="P111" s="4"/>
      <c r="Q111" s="4"/>
      <c r="R111" s="4"/>
      <c r="S111" s="4">
        <v>100</v>
      </c>
      <c r="T111" s="4"/>
      <c r="U111" s="4"/>
      <c r="V111" s="49"/>
      <c r="W111" s="12" t="s">
        <v>42</v>
      </c>
    </row>
    <row r="112" spans="1:23" ht="14.25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12"/>
      <c r="O112" s="4" t="s">
        <v>64</v>
      </c>
      <c r="P112" s="4"/>
      <c r="Q112" s="4"/>
      <c r="R112" s="4"/>
      <c r="S112" s="4">
        <v>100</v>
      </c>
      <c r="T112" s="4"/>
      <c r="U112" s="4"/>
      <c r="V112" s="49"/>
      <c r="W112" s="12" t="s">
        <v>42</v>
      </c>
    </row>
    <row r="113" spans="1:24" ht="14.25" x14ac:dyDescent="0.2">
      <c r="A113" s="4" t="s">
        <v>121</v>
      </c>
      <c r="B113" s="4"/>
      <c r="C113" s="4"/>
      <c r="D113" s="4"/>
      <c r="E113" s="4"/>
      <c r="F113" s="4"/>
      <c r="G113" s="4"/>
      <c r="H113" s="4"/>
      <c r="I113" s="4" t="s">
        <v>124</v>
      </c>
      <c r="J113" s="4"/>
      <c r="K113" s="4"/>
      <c r="L113" s="4"/>
      <c r="M113" s="12" t="s">
        <v>107</v>
      </c>
      <c r="O113" s="4" t="s">
        <v>65</v>
      </c>
      <c r="P113" s="4"/>
      <c r="Q113" s="4"/>
      <c r="R113" s="4"/>
      <c r="S113" s="4">
        <v>100</v>
      </c>
      <c r="T113" s="4"/>
      <c r="U113" s="4"/>
      <c r="V113" s="49">
        <v>100</v>
      </c>
      <c r="W113" s="12" t="s">
        <v>42</v>
      </c>
    </row>
    <row r="114" spans="1:24" ht="14.2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11"/>
      <c r="O114" s="4" t="s">
        <v>66</v>
      </c>
      <c r="P114" s="4"/>
      <c r="Q114" s="4"/>
      <c r="R114" s="4"/>
      <c r="S114" s="4">
        <v>100</v>
      </c>
      <c r="T114" s="4"/>
      <c r="U114" s="4"/>
      <c r="V114" s="49"/>
      <c r="W114" s="12" t="s">
        <v>42</v>
      </c>
    </row>
    <row r="115" spans="1:24" ht="14.25" x14ac:dyDescent="0.2">
      <c r="A115" s="4" t="s">
        <v>105</v>
      </c>
      <c r="B115" s="4"/>
      <c r="C115" s="4"/>
      <c r="D115" s="4"/>
      <c r="E115" s="4"/>
      <c r="F115" s="4"/>
      <c r="G115" s="4"/>
      <c r="H115" s="4"/>
      <c r="I115" s="4">
        <v>1235</v>
      </c>
      <c r="J115" s="4"/>
      <c r="K115" s="4"/>
      <c r="L115" s="4"/>
      <c r="M115" s="12" t="s">
        <v>107</v>
      </c>
      <c r="O115" s="4" t="s">
        <v>67</v>
      </c>
      <c r="P115" s="4"/>
      <c r="Q115" s="4"/>
      <c r="R115" s="4"/>
      <c r="S115" s="4">
        <v>50</v>
      </c>
      <c r="T115" s="4"/>
      <c r="U115" s="4"/>
      <c r="V115" s="49">
        <v>50</v>
      </c>
      <c r="W115" s="12" t="s">
        <v>42</v>
      </c>
    </row>
    <row r="116" spans="1:24" ht="14.2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12"/>
      <c r="O116" s="4" t="s">
        <v>68</v>
      </c>
      <c r="P116" s="4"/>
      <c r="Q116" s="4"/>
      <c r="R116" s="4"/>
      <c r="S116" s="4">
        <v>100</v>
      </c>
      <c r="T116" s="4"/>
      <c r="U116" s="4"/>
      <c r="V116" s="49"/>
      <c r="W116" s="12" t="s">
        <v>42</v>
      </c>
    </row>
    <row r="117" spans="1:24" ht="14.25" x14ac:dyDescent="0.2">
      <c r="A117" s="9" t="s">
        <v>126</v>
      </c>
      <c r="B117" s="9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12"/>
      <c r="O117" s="4" t="s">
        <v>69</v>
      </c>
      <c r="P117" s="4"/>
      <c r="Q117" s="4"/>
      <c r="R117" s="4"/>
      <c r="S117" s="4">
        <v>100</v>
      </c>
      <c r="T117" s="4"/>
      <c r="U117" s="4"/>
      <c r="V117" s="49"/>
      <c r="W117" s="12" t="s">
        <v>42</v>
      </c>
    </row>
    <row r="118" spans="1:24" ht="14.25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12"/>
      <c r="O118" s="4" t="s">
        <v>54</v>
      </c>
      <c r="P118" s="4"/>
      <c r="Q118" s="4"/>
      <c r="R118" s="4"/>
      <c r="S118" s="4">
        <v>100</v>
      </c>
      <c r="T118" s="4"/>
      <c r="U118" s="4"/>
      <c r="V118" s="49">
        <v>100</v>
      </c>
      <c r="W118" s="12" t="s">
        <v>42</v>
      </c>
    </row>
    <row r="119" spans="1:24" ht="14.25" x14ac:dyDescent="0.2">
      <c r="A119" s="4" t="s">
        <v>0</v>
      </c>
      <c r="B119" s="4"/>
      <c r="C119" s="4"/>
      <c r="D119" s="4"/>
      <c r="E119" s="4"/>
      <c r="F119" s="4"/>
      <c r="G119" s="4"/>
      <c r="H119" s="4"/>
      <c r="I119" s="4" t="s">
        <v>122</v>
      </c>
      <c r="K119" s="49" t="s">
        <v>245</v>
      </c>
      <c r="L119" s="4"/>
      <c r="M119" s="12"/>
      <c r="O119" s="4"/>
      <c r="P119" s="4"/>
      <c r="Q119" s="4"/>
      <c r="R119" s="4"/>
      <c r="S119" s="4"/>
      <c r="T119" s="4"/>
      <c r="U119" s="4"/>
      <c r="V119" s="4"/>
      <c r="W119" s="12"/>
    </row>
    <row r="120" spans="1:24" ht="14.2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12"/>
      <c r="O120" s="9" t="s">
        <v>44</v>
      </c>
      <c r="P120" s="9"/>
      <c r="Q120" s="9"/>
      <c r="R120" s="9"/>
      <c r="S120" s="4"/>
      <c r="T120" s="4"/>
      <c r="U120" s="4"/>
      <c r="V120" s="4"/>
      <c r="W120" s="12"/>
    </row>
    <row r="121" spans="1:24" ht="14.25" x14ac:dyDescent="0.2">
      <c r="A121" s="4" t="s">
        <v>104</v>
      </c>
      <c r="B121" s="4"/>
      <c r="C121" s="4"/>
      <c r="D121" s="4"/>
      <c r="E121" s="4"/>
      <c r="F121" s="4"/>
      <c r="G121" s="4"/>
      <c r="H121" s="4"/>
      <c r="I121" s="4">
        <v>1.89</v>
      </c>
      <c r="J121" s="4"/>
      <c r="K121" s="47">
        <v>77.5</v>
      </c>
      <c r="L121" s="4"/>
      <c r="M121" s="12" t="s">
        <v>26</v>
      </c>
      <c r="O121" s="4" t="s">
        <v>48</v>
      </c>
      <c r="P121" s="4"/>
      <c r="Q121" s="4"/>
      <c r="R121" s="4"/>
      <c r="S121" s="4">
        <v>7.7</v>
      </c>
      <c r="T121" s="4"/>
      <c r="U121" s="4"/>
      <c r="V121" s="49">
        <v>7.7</v>
      </c>
      <c r="W121" s="12" t="s">
        <v>49</v>
      </c>
    </row>
    <row r="122" spans="1:24" ht="14.25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12"/>
      <c r="O122" s="4" t="s">
        <v>50</v>
      </c>
      <c r="P122" s="4"/>
      <c r="Q122" s="4"/>
      <c r="R122" s="4"/>
      <c r="S122" s="4">
        <v>1.2</v>
      </c>
      <c r="T122" s="4"/>
      <c r="U122" s="4"/>
      <c r="V122" s="49">
        <v>0</v>
      </c>
      <c r="W122" s="12" t="s">
        <v>49</v>
      </c>
    </row>
    <row r="123" spans="1:24" ht="14.25" x14ac:dyDescent="0.2">
      <c r="A123" s="4" t="s">
        <v>105</v>
      </c>
      <c r="B123" s="4"/>
      <c r="C123" s="4"/>
      <c r="D123" s="4"/>
      <c r="E123" s="4"/>
      <c r="F123" s="4"/>
      <c r="G123" s="4"/>
      <c r="H123" s="4"/>
      <c r="I123" s="4">
        <v>4250</v>
      </c>
      <c r="J123" s="4"/>
      <c r="K123" s="4"/>
      <c r="L123" s="4"/>
      <c r="M123" s="12" t="s">
        <v>107</v>
      </c>
      <c r="O123" s="4" t="s">
        <v>51</v>
      </c>
      <c r="P123" s="4"/>
      <c r="Q123" s="4"/>
      <c r="R123" s="4"/>
      <c r="S123" s="4">
        <v>3.8</v>
      </c>
      <c r="T123" s="4"/>
      <c r="U123" s="4"/>
      <c r="V123" s="49">
        <v>3.8</v>
      </c>
      <c r="W123" s="12" t="s">
        <v>49</v>
      </c>
      <c r="X123">
        <v>11</v>
      </c>
    </row>
    <row r="124" spans="1:24" ht="14.25" x14ac:dyDescent="0.2">
      <c r="A124" s="4"/>
      <c r="B124" s="4"/>
      <c r="C124" s="4"/>
      <c r="D124" s="4"/>
      <c r="E124" s="4"/>
      <c r="F124" s="4"/>
      <c r="G124" s="4"/>
      <c r="H124" s="4"/>
      <c r="J124" s="4"/>
      <c r="K124" s="4"/>
      <c r="L124" s="4"/>
      <c r="M124" s="12"/>
      <c r="O124" s="4" t="s">
        <v>52</v>
      </c>
      <c r="P124" s="4"/>
      <c r="Q124" s="4"/>
      <c r="R124" s="4"/>
      <c r="S124" s="4">
        <v>1.8</v>
      </c>
      <c r="T124" s="4"/>
      <c r="U124" s="4"/>
      <c r="V124" s="49">
        <v>1.8</v>
      </c>
      <c r="W124" s="12" t="s">
        <v>49</v>
      </c>
    </row>
    <row r="125" spans="1:24" ht="14.25" x14ac:dyDescent="0.2">
      <c r="A125" s="4" t="s">
        <v>120</v>
      </c>
      <c r="B125" s="4"/>
      <c r="C125" s="4"/>
      <c r="D125" s="4"/>
      <c r="E125" s="4"/>
      <c r="F125" s="4"/>
      <c r="G125" s="4"/>
      <c r="H125" s="4"/>
      <c r="I125" s="4" t="s">
        <v>123</v>
      </c>
      <c r="J125" s="4"/>
      <c r="K125" s="4"/>
      <c r="L125" s="4"/>
      <c r="M125" s="12" t="s">
        <v>115</v>
      </c>
      <c r="O125" s="4" t="s">
        <v>62</v>
      </c>
      <c r="P125" s="4"/>
      <c r="Q125" s="4"/>
      <c r="R125" s="4"/>
      <c r="S125" s="4">
        <v>0.8</v>
      </c>
      <c r="T125" s="4"/>
      <c r="U125" s="4"/>
      <c r="V125" s="49">
        <v>0</v>
      </c>
      <c r="W125" s="12" t="s">
        <v>49</v>
      </c>
    </row>
    <row r="126" spans="1:24" ht="14.2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L126" s="4"/>
      <c r="M126" s="12"/>
      <c r="O126" s="4" t="s">
        <v>54</v>
      </c>
      <c r="P126" s="4"/>
      <c r="Q126" s="4"/>
      <c r="R126" s="4"/>
      <c r="S126" s="4">
        <v>0.1</v>
      </c>
      <c r="T126" s="4"/>
      <c r="U126" s="4"/>
      <c r="V126" s="49">
        <v>0.1</v>
      </c>
      <c r="W126" s="12" t="s">
        <v>49</v>
      </c>
    </row>
    <row r="127" spans="1:24" ht="14.25" x14ac:dyDescent="0.2">
      <c r="A127" s="4" t="s">
        <v>121</v>
      </c>
      <c r="B127" s="4"/>
      <c r="C127" s="4"/>
      <c r="D127" s="4"/>
      <c r="E127" s="4"/>
      <c r="F127" s="4"/>
      <c r="G127" s="4"/>
      <c r="H127" s="4"/>
      <c r="I127" s="4" t="s">
        <v>124</v>
      </c>
      <c r="J127" s="4"/>
      <c r="K127" s="4"/>
      <c r="L127" s="4"/>
      <c r="M127" s="12" t="s">
        <v>107</v>
      </c>
      <c r="O127" s="4" t="s">
        <v>223</v>
      </c>
      <c r="S127" s="4">
        <v>0</v>
      </c>
      <c r="T127" s="4"/>
      <c r="U127" s="4"/>
      <c r="V127" s="49">
        <v>2</v>
      </c>
      <c r="W127" s="12" t="s">
        <v>49</v>
      </c>
    </row>
    <row r="128" spans="1:24" ht="14.2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11"/>
      <c r="O128" s="4" t="s">
        <v>55</v>
      </c>
      <c r="P128" s="4"/>
      <c r="Q128" s="4"/>
      <c r="R128" s="4"/>
      <c r="S128" s="4">
        <v>19</v>
      </c>
      <c r="T128" s="4"/>
      <c r="U128" s="4"/>
      <c r="V128" s="49">
        <v>19</v>
      </c>
      <c r="W128" s="12" t="s">
        <v>42</v>
      </c>
    </row>
    <row r="129" spans="1:23" ht="14.25" x14ac:dyDescent="0.2">
      <c r="A129" s="4" t="s">
        <v>105</v>
      </c>
      <c r="B129" s="4"/>
      <c r="C129" s="4"/>
      <c r="D129" s="4"/>
      <c r="E129" s="4"/>
      <c r="F129" s="4"/>
      <c r="G129" s="4"/>
      <c r="H129" s="4"/>
      <c r="I129" s="4">
        <v>1235</v>
      </c>
      <c r="J129" s="4"/>
      <c r="K129" s="4"/>
      <c r="L129" s="4"/>
      <c r="M129" s="12" t="s">
        <v>107</v>
      </c>
      <c r="O129" s="4" t="s">
        <v>56</v>
      </c>
      <c r="P129" s="4"/>
      <c r="Q129" s="4"/>
      <c r="R129" s="4"/>
      <c r="S129" s="4">
        <v>9</v>
      </c>
      <c r="T129" s="4"/>
      <c r="U129" s="4"/>
      <c r="V129" s="49">
        <v>2</v>
      </c>
      <c r="W129" s="12"/>
    </row>
    <row r="130" spans="1:23" ht="14.25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12"/>
      <c r="O130" s="13" t="s">
        <v>57</v>
      </c>
      <c r="P130" s="13"/>
      <c r="Q130" s="4"/>
      <c r="R130" s="4"/>
      <c r="S130" s="4"/>
      <c r="T130" s="4"/>
      <c r="U130" s="4"/>
      <c r="V130" s="49"/>
      <c r="W130" s="12" t="s">
        <v>42</v>
      </c>
    </row>
    <row r="131" spans="1:23" ht="14.2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12"/>
      <c r="O131" s="4" t="s">
        <v>50</v>
      </c>
      <c r="Q131" s="4"/>
      <c r="R131" s="4"/>
      <c r="S131" s="4">
        <v>0</v>
      </c>
      <c r="T131" s="4"/>
      <c r="U131" s="4"/>
      <c r="V131" s="49">
        <v>0</v>
      </c>
      <c r="W131" s="12" t="s">
        <v>42</v>
      </c>
    </row>
    <row r="132" spans="1:23" ht="14.25" x14ac:dyDescent="0.2">
      <c r="A132" s="9" t="s">
        <v>127</v>
      </c>
      <c r="B132" s="9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12"/>
      <c r="O132" s="4" t="s">
        <v>51</v>
      </c>
      <c r="P132" s="4"/>
      <c r="Q132" s="4"/>
      <c r="R132" s="4"/>
      <c r="S132" s="4">
        <v>0</v>
      </c>
      <c r="T132" s="4"/>
      <c r="U132" s="4"/>
      <c r="V132" s="49">
        <v>0</v>
      </c>
      <c r="W132" s="12" t="s">
        <v>42</v>
      </c>
    </row>
    <row r="133" spans="1:23" ht="14.25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12"/>
      <c r="O133" s="4" t="s">
        <v>52</v>
      </c>
      <c r="P133" s="4"/>
      <c r="Q133" s="4"/>
      <c r="R133" s="4"/>
      <c r="S133" s="4">
        <v>0</v>
      </c>
      <c r="T133" s="4"/>
      <c r="U133" s="4"/>
      <c r="V133" s="49">
        <v>0</v>
      </c>
      <c r="W133" s="12" t="s">
        <v>42</v>
      </c>
    </row>
    <row r="134" spans="1:23" ht="14.25" x14ac:dyDescent="0.2">
      <c r="A134" s="4" t="s">
        <v>0</v>
      </c>
      <c r="B134" s="4"/>
      <c r="C134" s="4"/>
      <c r="D134" s="4"/>
      <c r="E134" s="4"/>
      <c r="F134" s="4"/>
      <c r="G134" s="4"/>
      <c r="H134" s="4"/>
      <c r="I134" s="4" t="s">
        <v>128</v>
      </c>
      <c r="J134" s="4"/>
      <c r="K134" s="4"/>
      <c r="L134" s="4"/>
      <c r="M134" s="12"/>
      <c r="O134" s="4" t="s">
        <v>62</v>
      </c>
      <c r="P134" s="4"/>
      <c r="Q134" s="4"/>
      <c r="R134" s="4"/>
      <c r="S134" s="4">
        <v>100</v>
      </c>
      <c r="T134" s="4"/>
      <c r="U134" s="4"/>
      <c r="V134" s="49">
        <v>0</v>
      </c>
      <c r="W134" s="12" t="s">
        <v>42</v>
      </c>
    </row>
    <row r="135" spans="1:23" ht="14.2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12"/>
      <c r="O135" s="4" t="s">
        <v>54</v>
      </c>
      <c r="P135" s="4"/>
      <c r="Q135" s="4"/>
      <c r="R135" s="4"/>
      <c r="S135" s="4">
        <v>100</v>
      </c>
      <c r="T135" s="4"/>
      <c r="U135" s="4"/>
      <c r="V135" s="49">
        <v>100</v>
      </c>
      <c r="W135" s="12" t="s">
        <v>42</v>
      </c>
    </row>
    <row r="136" spans="1:23" ht="14.25" x14ac:dyDescent="0.2">
      <c r="A136" s="4" t="s">
        <v>104</v>
      </c>
      <c r="B136" s="4"/>
      <c r="C136" s="4"/>
      <c r="D136" s="4"/>
      <c r="E136" s="4"/>
      <c r="F136" s="4"/>
      <c r="G136" s="4"/>
      <c r="H136" s="4"/>
      <c r="I136" s="4">
        <v>0.15</v>
      </c>
      <c r="J136" s="4"/>
      <c r="K136" s="47">
        <v>77.5</v>
      </c>
      <c r="L136" s="4"/>
      <c r="M136" s="12" t="s">
        <v>26</v>
      </c>
      <c r="O136" s="4" t="s">
        <v>223</v>
      </c>
      <c r="P136" s="4"/>
      <c r="Q136" s="4"/>
      <c r="R136" s="4"/>
      <c r="S136" s="4">
        <v>50</v>
      </c>
      <c r="V136" s="49">
        <v>50</v>
      </c>
      <c r="W136" s="12" t="s">
        <v>42</v>
      </c>
    </row>
    <row r="137" spans="1:23" ht="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12"/>
      <c r="O137" s="5" t="s">
        <v>72</v>
      </c>
      <c r="P137" s="4"/>
      <c r="Q137" s="4"/>
      <c r="R137" s="4"/>
      <c r="S137" s="4"/>
      <c r="T137" s="4"/>
      <c r="U137" s="4"/>
      <c r="V137" s="4"/>
    </row>
    <row r="138" spans="1:23" ht="14.25" x14ac:dyDescent="0.2">
      <c r="A138" s="4" t="s">
        <v>105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12" t="s">
        <v>107</v>
      </c>
      <c r="O138" s="4" t="s">
        <v>73</v>
      </c>
      <c r="P138" s="4"/>
      <c r="Q138" s="4"/>
      <c r="R138" s="4"/>
      <c r="S138" s="4">
        <v>0</v>
      </c>
      <c r="T138" s="4"/>
      <c r="U138" s="4"/>
      <c r="V138" s="4"/>
      <c r="W138" s="12" t="s">
        <v>35</v>
      </c>
    </row>
    <row r="139" spans="1:23" ht="14.25" x14ac:dyDescent="0.2">
      <c r="A139" s="4"/>
      <c r="B139" s="4"/>
      <c r="C139" s="4"/>
      <c r="D139" s="4"/>
      <c r="E139" s="4"/>
      <c r="F139" s="4"/>
      <c r="G139" s="4"/>
      <c r="H139" s="4"/>
      <c r="I139" s="4" t="s">
        <v>123</v>
      </c>
      <c r="J139" s="4"/>
      <c r="K139" s="4"/>
      <c r="L139" s="4"/>
      <c r="M139" s="12"/>
      <c r="O139" s="4" t="s">
        <v>74</v>
      </c>
      <c r="P139" s="4"/>
      <c r="Q139" s="4"/>
      <c r="R139" s="4"/>
      <c r="S139" s="4">
        <v>0</v>
      </c>
      <c r="T139" s="4"/>
      <c r="U139" s="4"/>
      <c r="V139" s="4"/>
      <c r="W139" s="12" t="s">
        <v>35</v>
      </c>
    </row>
    <row r="140" spans="1:23" ht="14.25" x14ac:dyDescent="0.2">
      <c r="A140" s="4" t="s">
        <v>120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12" t="s">
        <v>115</v>
      </c>
      <c r="O140" s="4" t="s">
        <v>75</v>
      </c>
      <c r="P140" s="4"/>
      <c r="Q140" s="4"/>
      <c r="R140" s="4"/>
      <c r="S140" s="4">
        <v>0</v>
      </c>
      <c r="T140" s="4"/>
      <c r="U140" s="4"/>
      <c r="V140" s="4"/>
      <c r="W140" s="12" t="s">
        <v>27</v>
      </c>
    </row>
    <row r="141" spans="1:23" ht="14.2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12"/>
      <c r="O141" s="4" t="s">
        <v>76</v>
      </c>
      <c r="P141" s="4"/>
      <c r="Q141" s="4"/>
      <c r="R141" s="4"/>
      <c r="S141" s="4">
        <v>0</v>
      </c>
      <c r="T141" s="4"/>
      <c r="U141" s="4"/>
      <c r="V141" s="4"/>
      <c r="W141" s="12" t="s">
        <v>27</v>
      </c>
    </row>
    <row r="142" spans="1:23" ht="14.25" x14ac:dyDescent="0.2">
      <c r="A142" s="4" t="s">
        <v>121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12" t="s">
        <v>107</v>
      </c>
      <c r="O142" s="4" t="s">
        <v>77</v>
      </c>
      <c r="P142" s="4"/>
      <c r="Q142" s="4"/>
      <c r="R142" s="4"/>
      <c r="S142" s="4">
        <v>195</v>
      </c>
      <c r="T142" s="4"/>
      <c r="U142" s="22">
        <v>0</v>
      </c>
      <c r="V142" s="49">
        <v>0</v>
      </c>
      <c r="W142" s="12" t="s">
        <v>27</v>
      </c>
    </row>
    <row r="143" spans="1:23" ht="14.2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11"/>
      <c r="O143" s="4" t="s">
        <v>78</v>
      </c>
      <c r="P143" s="4"/>
      <c r="Q143" s="4"/>
      <c r="R143" s="4"/>
      <c r="S143" s="4">
        <v>0</v>
      </c>
      <c r="T143" s="4"/>
      <c r="U143" s="4"/>
      <c r="V143" s="4"/>
      <c r="W143" s="12" t="s">
        <v>79</v>
      </c>
    </row>
    <row r="144" spans="1:23" ht="14.25" x14ac:dyDescent="0.2">
      <c r="A144" s="4" t="s">
        <v>105</v>
      </c>
      <c r="B144" s="4"/>
      <c r="C144" s="4"/>
      <c r="D144" s="4"/>
      <c r="E144" s="4"/>
      <c r="F144" s="4"/>
      <c r="G144" s="4"/>
      <c r="H144" s="4"/>
      <c r="I144" s="4">
        <v>8341.5</v>
      </c>
      <c r="J144" s="4"/>
      <c r="K144" s="4"/>
      <c r="L144" s="4"/>
      <c r="M144" s="12" t="s">
        <v>107</v>
      </c>
      <c r="O144" s="4"/>
      <c r="P144" s="4"/>
      <c r="Q144" s="4"/>
      <c r="R144" s="4"/>
      <c r="S144" s="4"/>
      <c r="T144" s="4"/>
      <c r="U144" s="4"/>
      <c r="V144" s="4"/>
      <c r="W144" s="12"/>
    </row>
    <row r="145" spans="1:23" ht="14.25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12"/>
      <c r="O145" s="4"/>
      <c r="P145" s="4"/>
      <c r="Q145" s="4"/>
      <c r="R145" s="4"/>
      <c r="S145" s="4"/>
      <c r="T145" s="4"/>
      <c r="U145" s="4"/>
      <c r="V145" s="4"/>
      <c r="W145" s="12"/>
    </row>
    <row r="146" spans="1:23" ht="14.25" x14ac:dyDescent="0.2">
      <c r="A146" s="4" t="s">
        <v>106</v>
      </c>
      <c r="B146" s="4"/>
      <c r="C146" s="4"/>
      <c r="D146" s="4"/>
      <c r="E146" s="4"/>
      <c r="F146" s="4"/>
      <c r="G146" s="4"/>
      <c r="H146" s="4"/>
      <c r="I146" s="4">
        <v>3</v>
      </c>
      <c r="J146" s="4"/>
      <c r="K146" s="4"/>
      <c r="L146" s="4"/>
      <c r="M146" s="12" t="s">
        <v>108</v>
      </c>
      <c r="O146" s="4"/>
      <c r="P146" s="4"/>
      <c r="Q146" s="4"/>
      <c r="R146" s="4"/>
      <c r="S146" s="4"/>
      <c r="T146" s="4"/>
      <c r="U146" s="4"/>
      <c r="V146" s="4"/>
      <c r="W146" s="12"/>
    </row>
    <row r="147" spans="1:23" ht="14.2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12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4.25" x14ac:dyDescent="0.2">
      <c r="A148" s="9" t="s">
        <v>125</v>
      </c>
      <c r="B148" s="9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12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4.2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12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4.25" x14ac:dyDescent="0.2">
      <c r="A150" s="4" t="s">
        <v>0</v>
      </c>
      <c r="B150" s="4"/>
      <c r="C150" s="4"/>
      <c r="D150" s="4"/>
      <c r="E150" s="4"/>
      <c r="F150" s="4"/>
      <c r="G150" s="4"/>
      <c r="H150" s="4"/>
      <c r="I150" s="4" t="s">
        <v>122</v>
      </c>
      <c r="J150" s="4"/>
      <c r="K150" s="4"/>
      <c r="L150" s="4"/>
      <c r="M150" s="12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4.25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12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4.25" x14ac:dyDescent="0.2">
      <c r="A152" s="4" t="s">
        <v>104</v>
      </c>
      <c r="B152" s="4"/>
      <c r="C152" s="4"/>
      <c r="D152" s="4"/>
      <c r="E152" s="4"/>
      <c r="F152" s="4"/>
      <c r="G152" s="4"/>
      <c r="H152" s="4"/>
      <c r="I152" s="4">
        <v>5.2</v>
      </c>
      <c r="J152" s="4"/>
      <c r="K152" s="4">
        <v>0</v>
      </c>
      <c r="L152" s="4"/>
      <c r="M152" s="12" t="s">
        <v>26</v>
      </c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4.25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12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4.25" x14ac:dyDescent="0.2">
      <c r="A154" s="4" t="s">
        <v>105</v>
      </c>
      <c r="B154" s="4"/>
      <c r="C154" s="4"/>
      <c r="D154" s="4"/>
      <c r="E154" s="4"/>
      <c r="F154" s="4"/>
      <c r="G154" s="4"/>
      <c r="H154" s="4"/>
      <c r="I154" s="4">
        <v>4250</v>
      </c>
      <c r="J154" s="4"/>
      <c r="K154" s="4"/>
      <c r="L154" s="4"/>
      <c r="M154" s="12" t="s">
        <v>107</v>
      </c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4.25" x14ac:dyDescent="0.2">
      <c r="A155" s="4"/>
      <c r="B155" s="4"/>
      <c r="C155" s="4"/>
      <c r="D155" s="4"/>
      <c r="E155" s="4"/>
      <c r="F155" s="4"/>
      <c r="G155" s="4"/>
      <c r="H155" s="4"/>
      <c r="J155" s="4"/>
      <c r="K155" s="4"/>
      <c r="L155" s="4"/>
      <c r="M155" s="12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4.25" x14ac:dyDescent="0.2">
      <c r="A156" s="4" t="s">
        <v>120</v>
      </c>
      <c r="B156" s="4"/>
      <c r="C156" s="4"/>
      <c r="D156" s="4"/>
      <c r="E156" s="4"/>
      <c r="F156" s="4"/>
      <c r="G156" s="4"/>
      <c r="H156" s="4"/>
      <c r="I156" s="4" t="s">
        <v>123</v>
      </c>
      <c r="J156" s="4"/>
      <c r="K156" s="4"/>
      <c r="L156" s="4"/>
      <c r="M156" s="12" t="s">
        <v>115</v>
      </c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4.25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L157" s="4"/>
      <c r="M157" s="12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4.25" x14ac:dyDescent="0.2">
      <c r="A158" s="4" t="s">
        <v>121</v>
      </c>
      <c r="B158" s="4"/>
      <c r="C158" s="4"/>
      <c r="D158" s="4"/>
      <c r="E158" s="4"/>
      <c r="F158" s="4"/>
      <c r="G158" s="4"/>
      <c r="H158" s="4"/>
      <c r="I158" s="4" t="s">
        <v>124</v>
      </c>
      <c r="J158" s="4"/>
      <c r="K158" s="4"/>
      <c r="L158" s="4"/>
      <c r="M158" s="12" t="s">
        <v>107</v>
      </c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4.2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11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4.25" x14ac:dyDescent="0.2">
      <c r="A160" s="4" t="s">
        <v>105</v>
      </c>
      <c r="B160" s="4"/>
      <c r="C160" s="4"/>
      <c r="D160" s="4"/>
      <c r="E160" s="4"/>
      <c r="F160" s="4"/>
      <c r="G160" s="4"/>
      <c r="H160" s="4"/>
      <c r="I160" s="4">
        <v>1235</v>
      </c>
      <c r="J160" s="4"/>
      <c r="K160" s="4"/>
      <c r="L160" s="4"/>
      <c r="M160" s="12" t="s">
        <v>107</v>
      </c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4.2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4.2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1:23" ht="14.25" x14ac:dyDescent="0.2">
      <c r="A163" s="9" t="s">
        <v>129</v>
      </c>
      <c r="B163" s="9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12"/>
    </row>
    <row r="164" spans="1:23" ht="14.2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12"/>
    </row>
    <row r="165" spans="1:23" ht="14.25" x14ac:dyDescent="0.2">
      <c r="A165" s="4" t="s">
        <v>0</v>
      </c>
      <c r="B165" s="4"/>
      <c r="C165" s="4"/>
      <c r="D165" s="4"/>
      <c r="E165" s="4"/>
      <c r="F165" s="4"/>
      <c r="G165" s="4"/>
      <c r="H165" s="4"/>
      <c r="I165" s="4" t="s">
        <v>130</v>
      </c>
      <c r="J165" s="4"/>
      <c r="K165" s="4"/>
      <c r="L165" s="4"/>
      <c r="M165" s="12"/>
    </row>
    <row r="166" spans="1:23" ht="14.25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12"/>
    </row>
    <row r="167" spans="1:23" ht="14.25" x14ac:dyDescent="0.2">
      <c r="A167" s="4" t="s">
        <v>104</v>
      </c>
      <c r="B167" s="4"/>
      <c r="C167" s="4"/>
      <c r="D167" s="4"/>
      <c r="E167" s="4"/>
      <c r="F167" s="4"/>
      <c r="G167" s="4"/>
      <c r="H167" s="4"/>
      <c r="I167" s="4">
        <v>4.09</v>
      </c>
      <c r="J167" s="4"/>
      <c r="K167" s="47">
        <v>0</v>
      </c>
      <c r="L167" s="4"/>
      <c r="M167" s="12" t="s">
        <v>26</v>
      </c>
    </row>
    <row r="168" spans="1:23" ht="14.25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12"/>
    </row>
    <row r="169" spans="1:23" ht="14.25" x14ac:dyDescent="0.2">
      <c r="A169" s="4" t="s">
        <v>105</v>
      </c>
      <c r="B169" s="4"/>
      <c r="C169" s="4"/>
      <c r="D169" s="4"/>
      <c r="E169" s="4"/>
      <c r="F169" s="4"/>
      <c r="G169" s="4"/>
      <c r="H169" s="4"/>
      <c r="I169" s="4">
        <v>9945</v>
      </c>
      <c r="J169" s="4"/>
      <c r="L169" s="4"/>
      <c r="M169" s="12" t="s">
        <v>107</v>
      </c>
    </row>
    <row r="170" spans="1:23" ht="14.25" x14ac:dyDescent="0.2">
      <c r="A170" s="4"/>
      <c r="B170" s="4"/>
      <c r="C170" s="4"/>
      <c r="D170" s="4"/>
      <c r="E170" s="4"/>
      <c r="F170" s="4"/>
      <c r="G170" s="4"/>
      <c r="H170" s="4"/>
      <c r="J170" s="4"/>
      <c r="K170" s="4"/>
      <c r="L170" s="4"/>
      <c r="M170" s="12"/>
    </row>
    <row r="171" spans="1:23" ht="14.2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12"/>
    </row>
    <row r="172" spans="1:23" ht="14.25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12"/>
    </row>
    <row r="173" spans="1:23" ht="14.25" x14ac:dyDescent="0.2">
      <c r="A173" s="4" t="s">
        <v>121</v>
      </c>
      <c r="B173" s="4"/>
      <c r="C173" s="4"/>
      <c r="D173" s="4"/>
      <c r="E173" s="4"/>
      <c r="F173" s="4"/>
      <c r="G173" s="4"/>
      <c r="H173" s="4"/>
      <c r="I173" s="4" t="s">
        <v>131</v>
      </c>
      <c r="J173" s="4"/>
      <c r="K173" s="4"/>
      <c r="L173" s="4"/>
      <c r="M173" s="12" t="s">
        <v>107</v>
      </c>
    </row>
    <row r="174" spans="1:23" ht="14.2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11"/>
    </row>
    <row r="175" spans="1:23" ht="14.25" x14ac:dyDescent="0.2">
      <c r="A175" s="9" t="s">
        <v>132</v>
      </c>
      <c r="B175" s="9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12"/>
    </row>
    <row r="176" spans="1:23" ht="14.2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12"/>
    </row>
    <row r="177" spans="1:13" ht="14.25" x14ac:dyDescent="0.2">
      <c r="A177" s="4" t="s">
        <v>0</v>
      </c>
      <c r="B177" s="4"/>
      <c r="C177" s="4"/>
      <c r="D177" s="4"/>
      <c r="E177" s="4"/>
      <c r="F177" s="4"/>
      <c r="G177" s="4"/>
      <c r="H177" s="4"/>
      <c r="I177" s="4" t="s">
        <v>130</v>
      </c>
      <c r="J177" s="4"/>
      <c r="K177" s="4"/>
      <c r="L177" s="4"/>
      <c r="M177" s="12"/>
    </row>
    <row r="178" spans="1:13" ht="14.25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12"/>
    </row>
    <row r="179" spans="1:13" ht="14.25" x14ac:dyDescent="0.2">
      <c r="A179" s="4" t="s">
        <v>104</v>
      </c>
      <c r="B179" s="4"/>
      <c r="C179" s="4"/>
      <c r="D179" s="4"/>
      <c r="E179" s="4"/>
      <c r="F179" s="4"/>
      <c r="G179" s="4"/>
      <c r="H179" s="4"/>
      <c r="I179" s="4">
        <v>4.05</v>
      </c>
      <c r="J179" s="4"/>
      <c r="K179" s="4">
        <v>0</v>
      </c>
      <c r="L179" s="4"/>
      <c r="M179" s="12" t="s">
        <v>26</v>
      </c>
    </row>
    <row r="180" spans="1:13" ht="14.2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12"/>
    </row>
    <row r="181" spans="1:13" ht="14.25" x14ac:dyDescent="0.2">
      <c r="A181" s="4" t="s">
        <v>105</v>
      </c>
      <c r="B181" s="4"/>
      <c r="C181" s="4"/>
      <c r="D181" s="4"/>
      <c r="E181" s="4"/>
      <c r="F181" s="4"/>
      <c r="G181" s="4"/>
      <c r="H181" s="4"/>
      <c r="I181" s="4">
        <v>9945</v>
      </c>
      <c r="J181" s="4"/>
      <c r="K181" s="4"/>
      <c r="L181" s="4"/>
      <c r="M181" s="12" t="s">
        <v>107</v>
      </c>
    </row>
    <row r="182" spans="1:13" ht="14.25" x14ac:dyDescent="0.2">
      <c r="A182" s="4"/>
      <c r="B182" s="4"/>
      <c r="C182" s="4"/>
      <c r="D182" s="4"/>
      <c r="E182" s="4"/>
      <c r="F182" s="4"/>
      <c r="G182" s="4"/>
      <c r="H182" s="4"/>
      <c r="J182" s="4"/>
      <c r="K182" s="4"/>
      <c r="L182" s="4"/>
      <c r="M182" s="12"/>
    </row>
    <row r="183" spans="1:13" ht="14.25" x14ac:dyDescent="0.2">
      <c r="A183" s="4" t="s">
        <v>121</v>
      </c>
      <c r="B183" s="4"/>
      <c r="C183" s="4"/>
      <c r="D183" s="4"/>
      <c r="E183" s="4"/>
      <c r="F183" s="4"/>
      <c r="G183" s="4"/>
      <c r="H183" s="4"/>
      <c r="I183" s="4" t="s">
        <v>131</v>
      </c>
      <c r="J183" s="4"/>
      <c r="L183" s="4"/>
      <c r="M183" s="12" t="s">
        <v>107</v>
      </c>
    </row>
    <row r="184" spans="1:13" ht="14.25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12"/>
    </row>
    <row r="185" spans="1:13" ht="14.25" x14ac:dyDescent="0.2">
      <c r="A185" s="9" t="s">
        <v>133</v>
      </c>
      <c r="B185" s="9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12"/>
    </row>
    <row r="186" spans="1:13" ht="14.2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12"/>
    </row>
    <row r="187" spans="1:13" ht="14.25" x14ac:dyDescent="0.2">
      <c r="A187" s="4" t="s">
        <v>0</v>
      </c>
      <c r="B187" s="4"/>
      <c r="C187" s="4"/>
      <c r="D187" s="4"/>
      <c r="E187" s="4"/>
      <c r="F187" s="4"/>
      <c r="G187" s="4"/>
      <c r="H187" s="4"/>
      <c r="I187" s="4" t="s">
        <v>134</v>
      </c>
      <c r="J187" s="4"/>
      <c r="K187" s="4"/>
      <c r="L187" s="4"/>
      <c r="M187" s="12"/>
    </row>
    <row r="188" spans="1:13" ht="14.2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12"/>
    </row>
    <row r="189" spans="1:13" ht="14.25" x14ac:dyDescent="0.2">
      <c r="A189" s="4" t="s">
        <v>104</v>
      </c>
      <c r="B189" s="4"/>
      <c r="C189" s="4"/>
      <c r="D189" s="4"/>
      <c r="E189" s="4"/>
      <c r="F189" s="4"/>
      <c r="G189" s="4"/>
      <c r="H189" s="4"/>
      <c r="I189" s="4">
        <v>5.46</v>
      </c>
      <c r="J189" s="4"/>
      <c r="K189" s="47">
        <v>65</v>
      </c>
      <c r="L189" s="4"/>
      <c r="M189" s="12" t="s">
        <v>26</v>
      </c>
    </row>
    <row r="190" spans="1:13" ht="14.25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12"/>
    </row>
    <row r="191" spans="1:13" ht="14.25" x14ac:dyDescent="0.2">
      <c r="A191" s="4" t="s">
        <v>105</v>
      </c>
      <c r="B191" s="4"/>
      <c r="C191" s="4"/>
      <c r="D191" s="4"/>
      <c r="E191" s="4"/>
      <c r="F191" s="4"/>
      <c r="G191" s="4"/>
      <c r="H191" s="4"/>
      <c r="I191" s="4">
        <v>6375</v>
      </c>
      <c r="J191" s="4"/>
      <c r="K191" s="4">
        <v>0</v>
      </c>
      <c r="L191" s="4"/>
      <c r="M191" s="12" t="s">
        <v>107</v>
      </c>
    </row>
    <row r="192" spans="1:13" ht="14.25" x14ac:dyDescent="0.2">
      <c r="A192" s="4"/>
      <c r="B192" s="4"/>
      <c r="C192" s="4"/>
      <c r="D192" s="4"/>
      <c r="E192" s="4"/>
      <c r="F192" s="4"/>
      <c r="G192" s="4"/>
      <c r="H192" s="4"/>
      <c r="J192" s="4"/>
      <c r="K192" s="4"/>
      <c r="L192" s="4"/>
      <c r="M192" s="12"/>
    </row>
    <row r="193" spans="1:13" ht="14.25" x14ac:dyDescent="0.2">
      <c r="A193" s="4" t="s">
        <v>120</v>
      </c>
      <c r="I193" t="s">
        <v>123</v>
      </c>
      <c r="K193" s="4"/>
      <c r="M193" s="12" t="s">
        <v>115</v>
      </c>
    </row>
    <row r="194" spans="1:13" ht="14.2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12"/>
    </row>
    <row r="195" spans="1:13" ht="14.25" x14ac:dyDescent="0.2">
      <c r="A195" s="4" t="s">
        <v>121</v>
      </c>
      <c r="B195" s="4"/>
      <c r="C195" s="4"/>
      <c r="D195" s="4"/>
      <c r="E195" s="4"/>
      <c r="F195" s="4"/>
      <c r="G195" s="4"/>
      <c r="H195" s="4"/>
      <c r="I195" s="4" t="s">
        <v>135</v>
      </c>
      <c r="J195" s="4"/>
      <c r="L195" s="4"/>
      <c r="M195" s="12" t="s">
        <v>107</v>
      </c>
    </row>
    <row r="196" spans="1:13" ht="14.25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12"/>
    </row>
    <row r="197" spans="1:13" ht="14.25" x14ac:dyDescent="0.2">
      <c r="A197" s="9" t="s">
        <v>136</v>
      </c>
      <c r="B197" s="9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12"/>
    </row>
    <row r="198" spans="1:13" ht="14.2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12"/>
    </row>
    <row r="199" spans="1:13" ht="14.25" x14ac:dyDescent="0.2">
      <c r="A199" s="4" t="s">
        <v>0</v>
      </c>
      <c r="B199" s="4"/>
      <c r="C199" s="4"/>
      <c r="D199" s="4"/>
      <c r="E199" s="4"/>
      <c r="F199" s="4"/>
      <c r="G199" s="4"/>
      <c r="H199" s="4"/>
      <c r="I199" s="4" t="s">
        <v>134</v>
      </c>
      <c r="J199" s="4"/>
      <c r="K199" s="4"/>
      <c r="L199" s="4"/>
      <c r="M199" s="12"/>
    </row>
    <row r="200" spans="1:13" ht="14.2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12"/>
    </row>
    <row r="201" spans="1:13" ht="14.25" x14ac:dyDescent="0.2">
      <c r="A201" s="4" t="s">
        <v>104</v>
      </c>
      <c r="B201" s="4"/>
      <c r="C201" s="4"/>
      <c r="D201" s="4"/>
      <c r="E201" s="4"/>
      <c r="F201" s="4"/>
      <c r="G201" s="4"/>
      <c r="H201" s="4"/>
      <c r="I201" s="4">
        <v>0.89</v>
      </c>
      <c r="J201" s="4"/>
      <c r="K201" s="4">
        <v>0</v>
      </c>
      <c r="L201" s="4"/>
      <c r="M201" s="12" t="s">
        <v>26</v>
      </c>
    </row>
    <row r="202" spans="1:13" ht="14.25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12"/>
    </row>
    <row r="203" spans="1:13" ht="14.25" x14ac:dyDescent="0.2">
      <c r="A203" s="4" t="s">
        <v>105</v>
      </c>
      <c r="B203" s="4"/>
      <c r="C203" s="4"/>
      <c r="D203" s="4"/>
      <c r="E203" s="4"/>
      <c r="F203" s="4"/>
      <c r="G203" s="4"/>
      <c r="H203" s="4"/>
      <c r="I203" s="4">
        <v>6375</v>
      </c>
      <c r="J203" s="4"/>
      <c r="K203" s="4"/>
      <c r="L203" s="4"/>
      <c r="M203" s="12" t="s">
        <v>107</v>
      </c>
    </row>
    <row r="204" spans="1:13" ht="14.25" x14ac:dyDescent="0.2">
      <c r="A204" s="4"/>
      <c r="B204" s="4"/>
      <c r="C204" s="4"/>
      <c r="D204" s="4"/>
      <c r="E204" s="4"/>
      <c r="F204" s="4"/>
      <c r="G204" s="4"/>
      <c r="H204" s="4"/>
      <c r="J204" s="4"/>
      <c r="L204" s="4"/>
      <c r="M204" s="12"/>
    </row>
    <row r="205" spans="1:13" ht="14.25" x14ac:dyDescent="0.2">
      <c r="A205" s="4" t="s">
        <v>120</v>
      </c>
      <c r="I205" t="s">
        <v>123</v>
      </c>
      <c r="K205" s="4"/>
      <c r="M205" s="12" t="s">
        <v>115</v>
      </c>
    </row>
    <row r="206" spans="1:13" ht="14.2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12"/>
    </row>
    <row r="207" spans="1:13" ht="14.25" x14ac:dyDescent="0.2">
      <c r="A207" s="4" t="s">
        <v>121</v>
      </c>
      <c r="B207" s="4"/>
      <c r="C207" s="4"/>
      <c r="D207" s="4"/>
      <c r="E207" s="4"/>
      <c r="F207" s="4"/>
      <c r="G207" s="4"/>
      <c r="H207" s="4"/>
      <c r="I207" s="4" t="s">
        <v>135</v>
      </c>
      <c r="J207" s="4"/>
      <c r="K207" s="4"/>
      <c r="L207" s="4"/>
      <c r="M207" s="12" t="s">
        <v>107</v>
      </c>
    </row>
    <row r="208" spans="1:13" ht="14.25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L208" s="4"/>
      <c r="M208" s="12"/>
    </row>
    <row r="209" spans="1:13" ht="14.2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12"/>
    </row>
    <row r="210" spans="1:13" ht="14.25" x14ac:dyDescent="0.2">
      <c r="A210" s="9" t="s">
        <v>137</v>
      </c>
      <c r="B210" s="9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12"/>
    </row>
    <row r="211" spans="1:13" ht="14.25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12"/>
    </row>
    <row r="212" spans="1:13" ht="14.25" x14ac:dyDescent="0.2">
      <c r="A212" s="4" t="s">
        <v>0</v>
      </c>
      <c r="B212" s="4"/>
      <c r="C212" s="4"/>
      <c r="D212" s="4"/>
      <c r="E212" s="4"/>
      <c r="F212" s="4"/>
      <c r="G212" s="4"/>
      <c r="H212" s="4"/>
      <c r="I212" s="4" t="s">
        <v>122</v>
      </c>
      <c r="J212" s="4"/>
      <c r="K212" s="4"/>
      <c r="L212" s="4"/>
      <c r="M212" s="12"/>
    </row>
    <row r="213" spans="1:13" ht="14.2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12"/>
    </row>
    <row r="214" spans="1:13" ht="14.25" x14ac:dyDescent="0.2">
      <c r="A214" s="4" t="s">
        <v>104</v>
      </c>
      <c r="B214" s="4"/>
      <c r="C214" s="4"/>
      <c r="D214" s="4"/>
      <c r="E214" s="4"/>
      <c r="F214" s="4"/>
      <c r="G214" s="4"/>
      <c r="H214" s="4"/>
      <c r="I214" s="4">
        <v>9.92</v>
      </c>
      <c r="J214" s="4"/>
      <c r="K214" s="4">
        <v>0</v>
      </c>
      <c r="L214" s="4"/>
      <c r="M214" s="12" t="s">
        <v>26</v>
      </c>
    </row>
    <row r="215" spans="1:13" ht="14.25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12"/>
    </row>
    <row r="216" spans="1:13" ht="14.25" x14ac:dyDescent="0.2">
      <c r="A216" s="4" t="s">
        <v>105</v>
      </c>
      <c r="B216" s="4"/>
      <c r="C216" s="4"/>
      <c r="D216" s="4"/>
      <c r="E216" s="4"/>
      <c r="F216" s="4"/>
      <c r="G216" s="4"/>
      <c r="H216" s="4"/>
      <c r="I216" s="4">
        <v>4250</v>
      </c>
      <c r="J216" s="4"/>
      <c r="K216" s="4"/>
      <c r="L216" s="4"/>
      <c r="M216" s="12" t="s">
        <v>107</v>
      </c>
    </row>
    <row r="217" spans="1:13" ht="14.25" x14ac:dyDescent="0.2">
      <c r="A217" s="4"/>
      <c r="B217" s="4"/>
      <c r="C217" s="4"/>
      <c r="D217" s="4"/>
      <c r="E217" s="4"/>
      <c r="F217" s="4"/>
      <c r="G217" s="4"/>
      <c r="H217" s="4"/>
      <c r="J217" s="4"/>
      <c r="K217" s="4"/>
      <c r="L217" s="4"/>
      <c r="M217" s="12"/>
    </row>
    <row r="218" spans="1:13" ht="14.25" x14ac:dyDescent="0.2">
      <c r="A218" s="4" t="s">
        <v>120</v>
      </c>
      <c r="I218" t="s">
        <v>123</v>
      </c>
      <c r="K218" s="4"/>
      <c r="M218" s="12" t="s">
        <v>115</v>
      </c>
    </row>
    <row r="219" spans="1:13" ht="14.2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12"/>
    </row>
    <row r="220" spans="1:13" ht="14.25" x14ac:dyDescent="0.2">
      <c r="A220" s="4" t="s">
        <v>121</v>
      </c>
      <c r="B220" s="4"/>
      <c r="C220" s="4"/>
      <c r="D220" s="4"/>
      <c r="E220" s="4"/>
      <c r="F220" s="4"/>
      <c r="G220" s="4"/>
      <c r="H220" s="4"/>
      <c r="I220" s="4" t="s">
        <v>124</v>
      </c>
      <c r="J220" s="4"/>
      <c r="K220" s="4"/>
      <c r="L220" s="4"/>
      <c r="M220" s="11"/>
    </row>
    <row r="221" spans="1:13" ht="14.2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12"/>
    </row>
    <row r="222" spans="1:13" ht="14.25" x14ac:dyDescent="0.2">
      <c r="A222" s="4" t="s">
        <v>105</v>
      </c>
      <c r="B222" s="4"/>
      <c r="C222" s="4"/>
      <c r="D222" s="4"/>
      <c r="E222" s="4"/>
      <c r="F222" s="4"/>
      <c r="G222" s="4"/>
      <c r="H222" s="4"/>
      <c r="I222" s="4">
        <v>1235</v>
      </c>
      <c r="J222" s="4"/>
      <c r="L222" s="4"/>
      <c r="M222" s="12" t="s">
        <v>107</v>
      </c>
    </row>
    <row r="223" spans="1:13" ht="14.25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12"/>
    </row>
    <row r="224" spans="1:13" ht="14.25" x14ac:dyDescent="0.2">
      <c r="A224" s="9" t="s">
        <v>138</v>
      </c>
      <c r="B224" s="9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12"/>
    </row>
    <row r="225" spans="1:13" ht="14.2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12"/>
    </row>
    <row r="226" spans="1:13" ht="14.25" x14ac:dyDescent="0.2">
      <c r="A226" s="4" t="s">
        <v>0</v>
      </c>
      <c r="B226" s="4"/>
      <c r="C226" s="4"/>
      <c r="D226" s="4"/>
      <c r="E226" s="4"/>
      <c r="F226" s="4"/>
      <c r="G226" s="4"/>
      <c r="H226" s="4"/>
      <c r="I226" s="4" t="s">
        <v>128</v>
      </c>
      <c r="J226" s="4"/>
      <c r="K226" s="4"/>
      <c r="L226" s="4"/>
      <c r="M226" s="12"/>
    </row>
    <row r="227" spans="1:13" ht="14.2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12"/>
    </row>
    <row r="228" spans="1:13" ht="14.25" x14ac:dyDescent="0.2">
      <c r="A228" s="4" t="s">
        <v>104</v>
      </c>
      <c r="B228" s="4"/>
      <c r="C228" s="4"/>
      <c r="D228" s="4"/>
      <c r="E228" s="4"/>
      <c r="F228" s="4"/>
      <c r="G228" s="4"/>
      <c r="H228" s="4"/>
      <c r="I228" s="4">
        <v>15.03</v>
      </c>
      <c r="J228" s="4"/>
      <c r="K228" s="4">
        <v>0</v>
      </c>
      <c r="L228" s="4"/>
      <c r="M228" s="12" t="s">
        <v>26</v>
      </c>
    </row>
    <row r="229" spans="1:13" ht="14.25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12"/>
    </row>
    <row r="230" spans="1:13" ht="14.25" x14ac:dyDescent="0.2">
      <c r="A230" s="4" t="s">
        <v>105</v>
      </c>
      <c r="B230" s="4"/>
      <c r="C230" s="4"/>
      <c r="D230" s="4"/>
      <c r="E230" s="4"/>
      <c r="F230" s="4"/>
      <c r="G230" s="4"/>
      <c r="H230" s="4"/>
      <c r="I230" s="4">
        <v>8341.5</v>
      </c>
      <c r="J230" s="4"/>
      <c r="K230" s="4"/>
      <c r="L230" s="4"/>
      <c r="M230" s="12" t="s">
        <v>107</v>
      </c>
    </row>
    <row r="231" spans="1:13" ht="14.25" x14ac:dyDescent="0.2">
      <c r="A231" s="4"/>
      <c r="B231" s="4"/>
      <c r="C231" s="4"/>
      <c r="D231" s="4"/>
      <c r="E231" s="4"/>
      <c r="F231" s="4"/>
      <c r="G231" s="4"/>
      <c r="H231" s="4"/>
      <c r="J231" s="4"/>
      <c r="K231" s="4"/>
      <c r="L231" s="4"/>
      <c r="M231" s="12"/>
    </row>
    <row r="232" spans="1:13" ht="14.25" x14ac:dyDescent="0.2">
      <c r="A232" s="4" t="s">
        <v>120</v>
      </c>
      <c r="I232" t="s">
        <v>123</v>
      </c>
      <c r="K232" s="4"/>
      <c r="M232" s="12" t="s">
        <v>115</v>
      </c>
    </row>
    <row r="233" spans="1:13" ht="14.2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12"/>
    </row>
    <row r="234" spans="1:13" ht="14.25" x14ac:dyDescent="0.2">
      <c r="A234" s="4" t="s">
        <v>106</v>
      </c>
      <c r="B234" s="4"/>
      <c r="C234" s="4"/>
      <c r="D234" s="4"/>
      <c r="E234" s="4"/>
      <c r="F234" s="4"/>
      <c r="G234" s="4"/>
      <c r="H234" s="4"/>
      <c r="I234" s="4">
        <v>3</v>
      </c>
      <c r="J234" s="4"/>
      <c r="K234" s="4"/>
      <c r="L234" s="4"/>
      <c r="M234" s="12" t="s">
        <v>108</v>
      </c>
    </row>
    <row r="235" spans="1:13" ht="14.25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12"/>
    </row>
    <row r="236" spans="1:13" ht="14.25" x14ac:dyDescent="0.2">
      <c r="A236" s="9" t="s">
        <v>139</v>
      </c>
      <c r="B236" s="9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12"/>
    </row>
    <row r="237" spans="1:13" ht="14.2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12"/>
    </row>
    <row r="238" spans="1:13" ht="14.25" x14ac:dyDescent="0.2">
      <c r="A238" s="4" t="s">
        <v>0</v>
      </c>
      <c r="B238" s="4"/>
      <c r="C238" s="4"/>
      <c r="D238" s="4"/>
      <c r="E238" s="4"/>
      <c r="F238" s="4"/>
      <c r="G238" s="4"/>
      <c r="H238" s="4"/>
      <c r="I238" s="4" t="s">
        <v>128</v>
      </c>
      <c r="J238" s="4"/>
      <c r="K238" s="4"/>
      <c r="L238" s="4"/>
      <c r="M238" s="12"/>
    </row>
    <row r="239" spans="1:13" ht="14.2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12"/>
    </row>
    <row r="240" spans="1:13" ht="14.25" x14ac:dyDescent="0.2">
      <c r="A240" s="4" t="s">
        <v>104</v>
      </c>
      <c r="B240" s="4"/>
      <c r="C240" s="4"/>
      <c r="D240" s="4"/>
      <c r="E240" s="4"/>
      <c r="F240" s="4"/>
      <c r="G240" s="4"/>
      <c r="H240" s="4"/>
      <c r="I240" s="4">
        <v>2.67</v>
      </c>
      <c r="J240" s="4"/>
      <c r="K240" s="4">
        <v>0</v>
      </c>
      <c r="L240" s="4"/>
      <c r="M240" s="12" t="s">
        <v>26</v>
      </c>
    </row>
    <row r="241" spans="1:13" ht="14.25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12"/>
    </row>
    <row r="242" spans="1:13" ht="14.25" x14ac:dyDescent="0.2">
      <c r="A242" s="4" t="s">
        <v>105</v>
      </c>
      <c r="B242" s="4"/>
      <c r="C242" s="4"/>
      <c r="D242" s="4"/>
      <c r="E242" s="4"/>
      <c r="F242" s="4"/>
      <c r="G242" s="4"/>
      <c r="H242" s="4"/>
      <c r="I242" s="4">
        <v>8341.5</v>
      </c>
      <c r="J242" s="4"/>
      <c r="K242" s="4"/>
      <c r="L242" s="4"/>
      <c r="M242" s="12" t="s">
        <v>107</v>
      </c>
    </row>
    <row r="243" spans="1:13" ht="14.25" x14ac:dyDescent="0.2">
      <c r="A243" s="4"/>
      <c r="B243" s="4"/>
      <c r="C243" s="4"/>
      <c r="D243" s="4"/>
      <c r="E243" s="4"/>
      <c r="F243" s="4"/>
      <c r="G243" s="4"/>
      <c r="H243" s="4"/>
      <c r="J243" s="4"/>
      <c r="K243" s="4"/>
      <c r="L243" s="4"/>
      <c r="M243" s="12"/>
    </row>
    <row r="244" spans="1:13" ht="14.25" x14ac:dyDescent="0.2">
      <c r="A244" s="4" t="s">
        <v>106</v>
      </c>
      <c r="B244" s="4"/>
      <c r="C244" s="4"/>
      <c r="D244" s="4"/>
      <c r="E244" s="4"/>
      <c r="F244" s="4"/>
      <c r="G244" s="4"/>
      <c r="H244" s="4"/>
      <c r="I244" s="4">
        <v>3</v>
      </c>
      <c r="J244" s="4"/>
      <c r="K244" s="4"/>
      <c r="L244" s="4"/>
      <c r="M244" s="12" t="s">
        <v>108</v>
      </c>
    </row>
    <row r="245" spans="1:13" ht="14.2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12"/>
    </row>
    <row r="246" spans="1:13" ht="14.25" x14ac:dyDescent="0.2">
      <c r="A246" s="9" t="s">
        <v>140</v>
      </c>
      <c r="B246" s="9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12"/>
    </row>
    <row r="247" spans="1:13" ht="14.25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12"/>
    </row>
    <row r="248" spans="1:13" ht="14.25" x14ac:dyDescent="0.2">
      <c r="A248" s="4" t="s">
        <v>0</v>
      </c>
      <c r="B248" s="4"/>
      <c r="C248" s="4"/>
      <c r="D248" s="4"/>
      <c r="E248" s="4"/>
      <c r="F248" s="4"/>
      <c r="G248" s="4"/>
      <c r="H248" s="4"/>
      <c r="I248" s="4" t="s">
        <v>128</v>
      </c>
      <c r="J248" s="4"/>
      <c r="K248" s="4"/>
      <c r="L248" s="4"/>
      <c r="M248" s="12"/>
    </row>
    <row r="249" spans="1:13" ht="14.2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12"/>
    </row>
    <row r="250" spans="1:13" ht="14.25" x14ac:dyDescent="0.2">
      <c r="A250" s="4" t="s">
        <v>104</v>
      </c>
      <c r="B250" s="4"/>
      <c r="C250" s="4"/>
      <c r="D250" s="4"/>
      <c r="E250" s="4"/>
      <c r="F250" s="4"/>
      <c r="G250" s="4"/>
      <c r="H250" s="4"/>
      <c r="I250" s="4">
        <v>2.96</v>
      </c>
      <c r="J250" s="4"/>
      <c r="K250" s="4">
        <v>0</v>
      </c>
      <c r="L250" s="4"/>
      <c r="M250" s="12" t="s">
        <v>26</v>
      </c>
    </row>
    <row r="251" spans="1:13" ht="14.25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12"/>
    </row>
    <row r="252" spans="1:13" ht="14.25" x14ac:dyDescent="0.2">
      <c r="A252" s="4" t="s">
        <v>105</v>
      </c>
      <c r="B252" s="4"/>
      <c r="C252" s="4"/>
      <c r="D252" s="4"/>
      <c r="E252" s="4"/>
      <c r="F252" s="4"/>
      <c r="G252" s="4"/>
      <c r="H252" s="4"/>
      <c r="I252" s="4">
        <v>8341.5</v>
      </c>
      <c r="J252" s="4"/>
      <c r="K252" s="4"/>
      <c r="L252" s="4"/>
      <c r="M252" s="12" t="s">
        <v>107</v>
      </c>
    </row>
    <row r="253" spans="1:13" ht="14.25" x14ac:dyDescent="0.2">
      <c r="A253" s="4"/>
      <c r="B253" s="4"/>
      <c r="C253" s="4"/>
      <c r="D253" s="4"/>
      <c r="E253" s="4"/>
      <c r="F253" s="4"/>
      <c r="G253" s="4"/>
      <c r="H253" s="4"/>
      <c r="J253" s="4"/>
      <c r="K253" s="4"/>
      <c r="L253" s="4"/>
      <c r="M253" s="12"/>
    </row>
    <row r="254" spans="1:13" ht="14.25" x14ac:dyDescent="0.2">
      <c r="A254" s="4" t="s">
        <v>106</v>
      </c>
      <c r="B254" s="4"/>
      <c r="C254" s="4"/>
      <c r="D254" s="4"/>
      <c r="E254" s="4"/>
      <c r="F254" s="4"/>
      <c r="G254" s="4"/>
      <c r="H254" s="4"/>
      <c r="I254" s="4">
        <v>3</v>
      </c>
      <c r="J254" s="4"/>
      <c r="K254" s="4"/>
      <c r="L254" s="4"/>
      <c r="M254" s="12" t="s">
        <v>108</v>
      </c>
    </row>
    <row r="255" spans="1:13" ht="14.25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12"/>
    </row>
    <row r="256" spans="1:13" ht="14.25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12"/>
    </row>
    <row r="257" spans="1:13" ht="14.25" x14ac:dyDescent="0.2">
      <c r="A257" s="9" t="s">
        <v>141</v>
      </c>
      <c r="B257" s="9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12"/>
    </row>
    <row r="258" spans="1:13" ht="14.25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12"/>
    </row>
    <row r="259" spans="1:13" ht="14.25" x14ac:dyDescent="0.2">
      <c r="A259" s="4" t="s">
        <v>0</v>
      </c>
      <c r="B259" s="4"/>
      <c r="C259" s="4"/>
      <c r="D259" s="4"/>
      <c r="E259" s="4"/>
      <c r="F259" s="4"/>
      <c r="G259" s="4"/>
      <c r="H259" s="4"/>
      <c r="I259" s="4" t="s">
        <v>118</v>
      </c>
      <c r="J259" s="4"/>
      <c r="K259" s="4"/>
      <c r="L259" s="4"/>
      <c r="M259" s="12"/>
    </row>
    <row r="260" spans="1:13" ht="14.25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12"/>
    </row>
    <row r="261" spans="1:13" ht="14.25" x14ac:dyDescent="0.2">
      <c r="A261" s="4" t="s">
        <v>104</v>
      </c>
      <c r="B261" s="4"/>
      <c r="C261" s="4"/>
      <c r="D261" s="4"/>
      <c r="E261" s="4"/>
      <c r="F261" s="4"/>
      <c r="G261" s="4"/>
      <c r="H261" s="4"/>
      <c r="I261" s="4">
        <v>0.67</v>
      </c>
      <c r="J261" s="4"/>
      <c r="K261" s="47">
        <v>27</v>
      </c>
      <c r="L261" s="4"/>
      <c r="M261" s="12" t="s">
        <v>26</v>
      </c>
    </row>
    <row r="262" spans="1:13" ht="14.25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12"/>
    </row>
    <row r="263" spans="1:13" ht="14.25" x14ac:dyDescent="0.2">
      <c r="A263" s="4" t="s">
        <v>105</v>
      </c>
      <c r="B263" s="4"/>
      <c r="C263" s="4"/>
      <c r="D263" s="4"/>
      <c r="E263" s="4"/>
      <c r="F263" s="4"/>
      <c r="G263" s="4"/>
      <c r="H263" s="4"/>
      <c r="I263" s="4">
        <v>3900</v>
      </c>
      <c r="J263" s="4"/>
      <c r="K263" s="4"/>
      <c r="L263" s="4"/>
      <c r="M263" s="12" t="s">
        <v>107</v>
      </c>
    </row>
    <row r="264" spans="1:13" ht="14.25" x14ac:dyDescent="0.2">
      <c r="A264" s="4"/>
      <c r="B264" s="4"/>
      <c r="C264" s="4"/>
      <c r="D264" s="4"/>
      <c r="E264" s="4"/>
      <c r="F264" s="4"/>
      <c r="G264" s="4"/>
      <c r="H264" s="4"/>
      <c r="J264" s="4"/>
      <c r="K264" s="4"/>
      <c r="L264" s="4"/>
      <c r="M264" s="12"/>
    </row>
    <row r="265" spans="1:13" ht="14.25" x14ac:dyDescent="0.2">
      <c r="A265" s="4" t="s">
        <v>106</v>
      </c>
      <c r="B265" s="4"/>
      <c r="C265" s="4"/>
      <c r="D265" s="4"/>
      <c r="E265" s="4"/>
      <c r="F265" s="4"/>
      <c r="G265" s="4"/>
      <c r="H265" s="4"/>
      <c r="I265" s="4">
        <v>10</v>
      </c>
      <c r="J265" s="4"/>
      <c r="K265" s="4"/>
      <c r="L265" s="4"/>
      <c r="M265" s="12" t="s">
        <v>108</v>
      </c>
    </row>
    <row r="266" spans="1:13" ht="14.25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12"/>
    </row>
    <row r="267" spans="1:13" ht="14.25" x14ac:dyDescent="0.2">
      <c r="A267" s="9" t="s">
        <v>142</v>
      </c>
      <c r="B267" s="9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12"/>
    </row>
    <row r="268" spans="1:13" ht="14.25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12"/>
    </row>
    <row r="269" spans="1:13" ht="14.25" x14ac:dyDescent="0.2">
      <c r="A269" s="4" t="s">
        <v>0</v>
      </c>
      <c r="B269" s="4"/>
      <c r="C269" s="4"/>
      <c r="D269" s="4"/>
      <c r="E269" s="4"/>
      <c r="F269" s="4"/>
      <c r="G269" s="4"/>
      <c r="H269" s="4"/>
      <c r="I269" s="4" t="s">
        <v>130</v>
      </c>
      <c r="J269" s="4"/>
      <c r="K269" s="4"/>
      <c r="L269" s="4"/>
      <c r="M269" s="12"/>
    </row>
    <row r="270" spans="1:13" ht="14.25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12"/>
    </row>
    <row r="271" spans="1:13" ht="14.25" x14ac:dyDescent="0.2">
      <c r="A271" s="4" t="s">
        <v>104</v>
      </c>
      <c r="B271" s="4"/>
      <c r="C271" s="4"/>
      <c r="D271" s="4"/>
      <c r="E271" s="4"/>
      <c r="F271" s="4"/>
      <c r="G271" s="4"/>
      <c r="H271" s="4"/>
      <c r="I271" s="4">
        <v>10.26</v>
      </c>
      <c r="J271" s="4"/>
      <c r="K271" s="4">
        <v>0</v>
      </c>
      <c r="L271" s="4"/>
      <c r="M271" s="12" t="s">
        <v>26</v>
      </c>
    </row>
    <row r="272" spans="1:13" ht="14.25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12"/>
    </row>
    <row r="273" spans="1:13" ht="14.25" x14ac:dyDescent="0.2">
      <c r="A273" s="4" t="s">
        <v>105</v>
      </c>
      <c r="B273" s="4"/>
      <c r="C273" s="4"/>
      <c r="D273" s="4"/>
      <c r="E273" s="4"/>
      <c r="F273" s="4"/>
      <c r="G273" s="4"/>
      <c r="H273" s="4"/>
      <c r="I273" s="4">
        <v>9945</v>
      </c>
      <c r="J273" s="4"/>
      <c r="K273" s="4"/>
      <c r="L273" s="4"/>
      <c r="M273" s="12" t="s">
        <v>107</v>
      </c>
    </row>
    <row r="274" spans="1:13" ht="14.25" x14ac:dyDescent="0.2">
      <c r="A274" s="4"/>
      <c r="B274" s="4"/>
      <c r="C274" s="4"/>
      <c r="D274" s="4"/>
      <c r="E274" s="4"/>
      <c r="F274" s="4"/>
      <c r="G274" s="4"/>
      <c r="H274" s="4"/>
      <c r="J274" s="4"/>
      <c r="K274" s="4"/>
      <c r="L274" s="4"/>
      <c r="M274" s="12"/>
    </row>
    <row r="275" spans="1:13" ht="14.25" x14ac:dyDescent="0.2">
      <c r="A275" s="4" t="s">
        <v>121</v>
      </c>
      <c r="B275" s="4"/>
      <c r="C275" s="4"/>
      <c r="D275" s="4"/>
      <c r="E275" s="4"/>
      <c r="F275" s="4"/>
      <c r="G275" s="4"/>
      <c r="H275" s="4"/>
      <c r="I275" s="4" t="s">
        <v>131</v>
      </c>
      <c r="J275" s="4"/>
      <c r="K275" s="4"/>
      <c r="L275" s="4"/>
      <c r="M275" s="12" t="s">
        <v>107</v>
      </c>
    </row>
    <row r="276" spans="1:13" ht="14.25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12"/>
    </row>
    <row r="277" spans="1:13" ht="14.25" x14ac:dyDescent="0.2">
      <c r="A277" s="9" t="s">
        <v>143</v>
      </c>
      <c r="B277" s="9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12"/>
    </row>
    <row r="278" spans="1:13" ht="14.25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12"/>
    </row>
    <row r="279" spans="1:13" ht="14.25" x14ac:dyDescent="0.2">
      <c r="A279" s="4" t="s">
        <v>0</v>
      </c>
      <c r="B279" s="4"/>
      <c r="C279" s="4"/>
      <c r="D279" s="4"/>
      <c r="E279" s="4"/>
      <c r="F279" s="4"/>
      <c r="G279" s="4"/>
      <c r="H279" s="4"/>
      <c r="I279" s="4" t="s">
        <v>130</v>
      </c>
      <c r="J279" s="4"/>
      <c r="K279" s="4"/>
      <c r="L279" s="4"/>
      <c r="M279" s="12"/>
    </row>
    <row r="280" spans="1:13" ht="14.25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12"/>
    </row>
    <row r="281" spans="1:13" ht="14.25" x14ac:dyDescent="0.2">
      <c r="A281" s="4" t="s">
        <v>104</v>
      </c>
      <c r="B281" s="4"/>
      <c r="C281" s="4"/>
      <c r="D281" s="4"/>
      <c r="E281" s="4"/>
      <c r="F281" s="4"/>
      <c r="G281" s="4"/>
      <c r="H281" s="4"/>
      <c r="I281" s="4">
        <v>8.98</v>
      </c>
      <c r="J281" s="4"/>
      <c r="K281" s="4">
        <v>0</v>
      </c>
      <c r="L281" s="4"/>
      <c r="M281" s="12" t="s">
        <v>26</v>
      </c>
    </row>
    <row r="282" spans="1:13" ht="14.25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12"/>
    </row>
    <row r="283" spans="1:13" ht="14.25" x14ac:dyDescent="0.2">
      <c r="A283" s="4" t="s">
        <v>105</v>
      </c>
      <c r="B283" s="4"/>
      <c r="C283" s="4"/>
      <c r="D283" s="4"/>
      <c r="E283" s="4"/>
      <c r="F283" s="4"/>
      <c r="G283" s="4"/>
      <c r="H283" s="4"/>
      <c r="I283" s="4">
        <v>9945</v>
      </c>
      <c r="J283" s="4"/>
      <c r="K283" s="4"/>
      <c r="L283" s="4"/>
      <c r="M283" s="12" t="s">
        <v>107</v>
      </c>
    </row>
    <row r="284" spans="1:13" ht="14.25" x14ac:dyDescent="0.2">
      <c r="A284" s="4"/>
      <c r="B284" s="4"/>
      <c r="C284" s="4"/>
      <c r="D284" s="4"/>
      <c r="E284" s="4"/>
      <c r="F284" s="4"/>
      <c r="G284" s="4"/>
      <c r="H284" s="4"/>
      <c r="J284" s="4"/>
      <c r="K284" s="4"/>
      <c r="L284" s="4"/>
      <c r="M284" s="12"/>
    </row>
    <row r="285" spans="1:13" ht="14.25" x14ac:dyDescent="0.2">
      <c r="A285" s="4" t="s">
        <v>121</v>
      </c>
      <c r="B285" s="4"/>
      <c r="C285" s="4"/>
      <c r="D285" s="4"/>
      <c r="E285" s="4"/>
      <c r="F285" s="4"/>
      <c r="G285" s="4"/>
      <c r="H285" s="4"/>
      <c r="I285" s="4" t="s">
        <v>131</v>
      </c>
      <c r="J285" s="4"/>
      <c r="L285" s="4"/>
      <c r="M285" s="12" t="s">
        <v>107</v>
      </c>
    </row>
    <row r="286" spans="1:13" ht="14.25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12"/>
    </row>
    <row r="287" spans="1:13" ht="14.25" x14ac:dyDescent="0.2">
      <c r="A287" s="9" t="s">
        <v>144</v>
      </c>
      <c r="B287" s="9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12"/>
    </row>
    <row r="288" spans="1:13" ht="14.25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12"/>
    </row>
    <row r="289" spans="1:13" ht="14.25" x14ac:dyDescent="0.2">
      <c r="A289" s="4" t="s">
        <v>0</v>
      </c>
      <c r="B289" s="4"/>
      <c r="C289" s="4"/>
      <c r="D289" s="4"/>
      <c r="E289" s="4"/>
      <c r="F289" s="4"/>
      <c r="G289" s="4"/>
      <c r="H289" s="4"/>
      <c r="I289" s="4" t="s">
        <v>134</v>
      </c>
      <c r="J289" s="4"/>
      <c r="K289" s="4"/>
      <c r="L289" s="4"/>
      <c r="M289" s="12"/>
    </row>
    <row r="290" spans="1:13" ht="14.25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12"/>
    </row>
    <row r="291" spans="1:13" ht="14.25" x14ac:dyDescent="0.2">
      <c r="A291" s="4" t="s">
        <v>104</v>
      </c>
      <c r="B291" s="4"/>
      <c r="C291" s="4"/>
      <c r="D291" s="4"/>
      <c r="E291" s="4"/>
      <c r="F291" s="4"/>
      <c r="G291" s="4"/>
      <c r="H291" s="4"/>
      <c r="I291" s="4">
        <v>9.3000000000000007</v>
      </c>
      <c r="J291" s="4"/>
      <c r="K291" s="4">
        <v>0</v>
      </c>
      <c r="L291" s="4"/>
      <c r="M291" s="12" t="s">
        <v>26</v>
      </c>
    </row>
    <row r="292" spans="1:13" ht="14.25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12"/>
    </row>
    <row r="293" spans="1:13" ht="14.25" x14ac:dyDescent="0.2">
      <c r="A293" s="4" t="s">
        <v>105</v>
      </c>
      <c r="B293" s="4"/>
      <c r="C293" s="4"/>
      <c r="D293" s="4"/>
      <c r="E293" s="4"/>
      <c r="F293" s="4"/>
      <c r="G293" s="4"/>
      <c r="H293" s="4"/>
      <c r="I293" s="4">
        <v>6375</v>
      </c>
      <c r="J293" s="4"/>
      <c r="L293" s="4"/>
      <c r="M293" s="12" t="s">
        <v>107</v>
      </c>
    </row>
    <row r="294" spans="1:13" ht="14.25" x14ac:dyDescent="0.2">
      <c r="A294" s="4"/>
      <c r="B294" s="4"/>
      <c r="C294" s="4"/>
      <c r="D294" s="4"/>
      <c r="E294" s="4"/>
      <c r="F294" s="4"/>
      <c r="G294" s="4"/>
      <c r="H294" s="4"/>
      <c r="J294" s="4"/>
      <c r="K294" s="4"/>
      <c r="L294" s="4"/>
      <c r="M294" s="12"/>
    </row>
    <row r="295" spans="1:13" ht="14.25" x14ac:dyDescent="0.2">
      <c r="A295" s="4" t="s">
        <v>120</v>
      </c>
      <c r="I295" t="s">
        <v>123</v>
      </c>
      <c r="K295" s="4"/>
      <c r="M295" s="12" t="s">
        <v>115</v>
      </c>
    </row>
    <row r="296" spans="1:13" ht="14.25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12"/>
    </row>
    <row r="297" spans="1:13" ht="14.25" x14ac:dyDescent="0.2">
      <c r="A297" s="4" t="s">
        <v>121</v>
      </c>
      <c r="B297" s="4"/>
      <c r="C297" s="4"/>
      <c r="D297" s="4"/>
      <c r="E297" s="4"/>
      <c r="F297" s="4"/>
      <c r="G297" s="4"/>
      <c r="H297" s="4"/>
      <c r="I297" s="4"/>
      <c r="J297" s="4"/>
      <c r="L297" s="4"/>
      <c r="M297" s="12" t="s">
        <v>107</v>
      </c>
    </row>
    <row r="298" spans="1:13" ht="14.25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12"/>
    </row>
    <row r="299" spans="1:13" ht="14.25" x14ac:dyDescent="0.2">
      <c r="A299" s="9" t="s">
        <v>145</v>
      </c>
      <c r="B299" s="9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12"/>
    </row>
    <row r="300" spans="1:13" ht="14.25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12"/>
    </row>
    <row r="301" spans="1:13" ht="14.25" x14ac:dyDescent="0.2">
      <c r="A301" s="4" t="s">
        <v>0</v>
      </c>
      <c r="B301" s="4"/>
      <c r="C301" s="4"/>
      <c r="D301" s="4"/>
      <c r="E301" s="4"/>
      <c r="F301" s="4"/>
      <c r="G301" s="4"/>
      <c r="H301" s="4"/>
      <c r="I301" s="4" t="s">
        <v>134</v>
      </c>
      <c r="J301" s="4"/>
      <c r="K301" s="4"/>
      <c r="L301" s="4"/>
      <c r="M301" s="12"/>
    </row>
    <row r="302" spans="1:13" ht="14.25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12"/>
    </row>
    <row r="303" spans="1:13" ht="14.25" x14ac:dyDescent="0.2">
      <c r="A303" s="4" t="s">
        <v>104</v>
      </c>
      <c r="B303" s="4"/>
      <c r="C303" s="4"/>
      <c r="D303" s="4"/>
      <c r="E303" s="4"/>
      <c r="F303" s="4"/>
      <c r="G303" s="4"/>
      <c r="H303" s="4"/>
      <c r="I303" s="4">
        <v>2.04</v>
      </c>
      <c r="J303" s="4"/>
      <c r="K303" s="4">
        <v>0</v>
      </c>
      <c r="L303" s="4"/>
      <c r="M303" s="12" t="s">
        <v>26</v>
      </c>
    </row>
    <row r="304" spans="1:13" ht="14.25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12"/>
    </row>
    <row r="305" spans="1:13" ht="14.25" x14ac:dyDescent="0.2">
      <c r="A305" s="4" t="s">
        <v>105</v>
      </c>
      <c r="B305" s="4"/>
      <c r="C305" s="4"/>
      <c r="D305" s="4"/>
      <c r="E305" s="4"/>
      <c r="F305" s="4"/>
      <c r="G305" s="4"/>
      <c r="H305" s="4"/>
      <c r="I305" s="4">
        <v>6375</v>
      </c>
      <c r="J305" s="4"/>
      <c r="L305" s="4"/>
      <c r="M305" s="12" t="s">
        <v>107</v>
      </c>
    </row>
    <row r="306" spans="1:13" ht="14.25" x14ac:dyDescent="0.2">
      <c r="A306" s="4"/>
      <c r="B306" s="4"/>
      <c r="C306" s="4"/>
      <c r="D306" s="4"/>
      <c r="E306" s="4"/>
      <c r="F306" s="4"/>
      <c r="G306" s="4"/>
      <c r="H306" s="4"/>
      <c r="J306" s="4"/>
      <c r="K306" s="4"/>
      <c r="L306" s="4"/>
      <c r="M306" s="12"/>
    </row>
    <row r="307" spans="1:13" ht="14.25" x14ac:dyDescent="0.2">
      <c r="A307" s="4" t="s">
        <v>120</v>
      </c>
      <c r="I307" t="s">
        <v>123</v>
      </c>
      <c r="K307" s="4"/>
      <c r="M307" s="12" t="s">
        <v>115</v>
      </c>
    </row>
    <row r="308" spans="1:13" ht="14.25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12"/>
    </row>
    <row r="309" spans="1:13" ht="14.25" x14ac:dyDescent="0.2">
      <c r="A309" s="4" t="s">
        <v>121</v>
      </c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12" t="s">
        <v>107</v>
      </c>
    </row>
    <row r="310" spans="1:13" ht="14.25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12"/>
    </row>
    <row r="311" spans="1:13" ht="14.25" x14ac:dyDescent="0.2">
      <c r="A311" s="9" t="s">
        <v>146</v>
      </c>
      <c r="B311" s="9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12"/>
    </row>
    <row r="312" spans="1:13" ht="14.25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12"/>
    </row>
    <row r="313" spans="1:13" ht="14.25" x14ac:dyDescent="0.2">
      <c r="A313" s="4" t="s">
        <v>0</v>
      </c>
      <c r="B313" s="4"/>
      <c r="C313" s="4"/>
      <c r="D313" s="4"/>
      <c r="E313" s="4"/>
      <c r="F313" s="4"/>
      <c r="G313" s="4"/>
      <c r="H313" s="4"/>
      <c r="I313" s="4" t="s">
        <v>130</v>
      </c>
      <c r="J313" s="4"/>
      <c r="K313" s="4"/>
      <c r="L313" s="4"/>
      <c r="M313" s="12"/>
    </row>
    <row r="314" spans="1:13" ht="14.25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12"/>
    </row>
    <row r="315" spans="1:13" ht="14.25" x14ac:dyDescent="0.2">
      <c r="A315" s="4" t="s">
        <v>104</v>
      </c>
      <c r="B315" s="4"/>
      <c r="C315" s="4"/>
      <c r="D315" s="4"/>
      <c r="E315" s="4"/>
      <c r="F315" s="4"/>
      <c r="G315" s="4"/>
      <c r="H315" s="4"/>
      <c r="I315" s="4">
        <v>8.58</v>
      </c>
      <c r="J315" s="4"/>
      <c r="K315" s="4">
        <v>0</v>
      </c>
      <c r="L315" s="4"/>
      <c r="M315" s="12" t="s">
        <v>26</v>
      </c>
    </row>
    <row r="316" spans="1:13" ht="14.25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L316" s="4"/>
      <c r="M316" s="12"/>
    </row>
    <row r="317" spans="1:13" ht="14.25" x14ac:dyDescent="0.2">
      <c r="A317" s="4" t="s">
        <v>105</v>
      </c>
      <c r="B317" s="4"/>
      <c r="C317" s="4"/>
      <c r="D317" s="4"/>
      <c r="E317" s="4"/>
      <c r="F317" s="4"/>
      <c r="G317" s="4"/>
      <c r="H317" s="4"/>
      <c r="I317" s="4">
        <v>9945</v>
      </c>
      <c r="J317" s="4"/>
      <c r="K317" s="4"/>
      <c r="L317" s="4"/>
      <c r="M317" s="12" t="s">
        <v>107</v>
      </c>
    </row>
    <row r="318" spans="1:13" ht="14.25" x14ac:dyDescent="0.2">
      <c r="A318" s="4"/>
      <c r="B318" s="4"/>
      <c r="C318" s="4"/>
      <c r="D318" s="4"/>
      <c r="E318" s="4"/>
      <c r="F318" s="4"/>
      <c r="G318" s="4"/>
      <c r="H318" s="4"/>
      <c r="J318" s="4"/>
      <c r="K318" s="4"/>
      <c r="L318" s="4"/>
      <c r="M318" s="12"/>
    </row>
    <row r="319" spans="1:13" ht="14.25" x14ac:dyDescent="0.2">
      <c r="A319" s="4" t="s">
        <v>121</v>
      </c>
      <c r="B319" s="4"/>
      <c r="C319" s="4"/>
      <c r="D319" s="4"/>
      <c r="E319" s="4"/>
      <c r="F319" s="4"/>
      <c r="G319" s="4"/>
      <c r="H319" s="4"/>
      <c r="I319" s="4" t="s">
        <v>131</v>
      </c>
      <c r="J319" s="4"/>
      <c r="K319" s="4"/>
      <c r="L319" s="4"/>
      <c r="M319" s="12" t="s">
        <v>107</v>
      </c>
    </row>
    <row r="320" spans="1:13" ht="14.25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12"/>
    </row>
    <row r="321" spans="1:13" ht="14.25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12"/>
    </row>
    <row r="322" spans="1:13" ht="14.25" x14ac:dyDescent="0.2">
      <c r="A322" s="9" t="s">
        <v>147</v>
      </c>
      <c r="B322" s="9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12"/>
    </row>
    <row r="323" spans="1:13" ht="14.25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12"/>
    </row>
    <row r="324" spans="1:13" ht="14.25" x14ac:dyDescent="0.2">
      <c r="A324" s="4" t="s">
        <v>0</v>
      </c>
      <c r="B324" s="4"/>
      <c r="C324" s="4"/>
      <c r="D324" s="4"/>
      <c r="E324" s="4"/>
      <c r="F324" s="4"/>
      <c r="G324" s="4"/>
      <c r="H324" s="4"/>
      <c r="I324" s="4" t="s">
        <v>118</v>
      </c>
      <c r="J324" s="4"/>
      <c r="K324" s="4"/>
      <c r="L324" s="4"/>
      <c r="M324" s="12"/>
    </row>
    <row r="325" spans="1:13" ht="14.25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12"/>
    </row>
    <row r="326" spans="1:13" ht="14.25" x14ac:dyDescent="0.2">
      <c r="A326" s="4" t="s">
        <v>104</v>
      </c>
      <c r="B326" s="4"/>
      <c r="C326" s="4"/>
      <c r="D326" s="4"/>
      <c r="E326" s="4"/>
      <c r="F326" s="4"/>
      <c r="G326" s="4"/>
      <c r="H326" s="4"/>
      <c r="I326" s="4">
        <v>1.0900000000000001</v>
      </c>
      <c r="J326" s="4"/>
      <c r="K326" s="47">
        <v>17</v>
      </c>
      <c r="L326" s="4"/>
      <c r="M326" s="12" t="s">
        <v>26</v>
      </c>
    </row>
    <row r="327" spans="1:13" ht="14.25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12"/>
    </row>
    <row r="328" spans="1:13" ht="14.25" x14ac:dyDescent="0.2">
      <c r="A328" s="4" t="s">
        <v>105</v>
      </c>
      <c r="B328" s="4"/>
      <c r="C328" s="4"/>
      <c r="D328" s="4"/>
      <c r="E328" s="4"/>
      <c r="F328" s="4"/>
      <c r="G328" s="4"/>
      <c r="H328" s="4"/>
      <c r="I328" s="4">
        <v>2340</v>
      </c>
      <c r="J328" s="4"/>
      <c r="K328" s="4"/>
      <c r="L328" s="4"/>
      <c r="M328" s="12" t="s">
        <v>107</v>
      </c>
    </row>
    <row r="329" spans="1:13" ht="14.25" x14ac:dyDescent="0.2">
      <c r="A329" s="4"/>
      <c r="B329" s="4"/>
      <c r="C329" s="4"/>
      <c r="D329" s="4"/>
      <c r="E329" s="4"/>
      <c r="F329" s="4"/>
      <c r="G329" s="4"/>
      <c r="H329" s="4"/>
      <c r="J329" s="4"/>
      <c r="K329" s="4"/>
      <c r="L329" s="4"/>
      <c r="M329" s="12"/>
    </row>
    <row r="330" spans="1:13" ht="14.25" x14ac:dyDescent="0.2">
      <c r="A330" s="4" t="s">
        <v>106</v>
      </c>
      <c r="B330" s="4"/>
      <c r="C330" s="4"/>
      <c r="D330" s="4"/>
      <c r="E330" s="4"/>
      <c r="F330" s="4"/>
      <c r="G330" s="4"/>
      <c r="H330" s="4"/>
      <c r="I330" s="4">
        <v>10</v>
      </c>
      <c r="J330" s="4"/>
      <c r="K330" s="4"/>
      <c r="L330" s="4"/>
      <c r="M330" s="12" t="s">
        <v>108</v>
      </c>
    </row>
    <row r="331" spans="1:13" ht="14.25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12"/>
    </row>
    <row r="332" spans="1:13" ht="14.25" x14ac:dyDescent="0.2">
      <c r="A332" s="9" t="s">
        <v>148</v>
      </c>
      <c r="B332" s="9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12"/>
    </row>
    <row r="333" spans="1:13" ht="14.25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12"/>
    </row>
    <row r="334" spans="1:13" ht="14.25" x14ac:dyDescent="0.2">
      <c r="A334" s="4" t="s">
        <v>0</v>
      </c>
      <c r="B334" s="4"/>
      <c r="C334" s="4"/>
      <c r="D334" s="4"/>
      <c r="E334" s="4"/>
      <c r="F334" s="4"/>
      <c r="G334" s="4"/>
      <c r="H334" s="4"/>
      <c r="I334" s="4" t="s">
        <v>130</v>
      </c>
      <c r="J334" s="4"/>
      <c r="K334" s="4"/>
      <c r="L334" s="4"/>
      <c r="M334" s="12"/>
    </row>
    <row r="335" spans="1:13" ht="14.25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12"/>
    </row>
    <row r="336" spans="1:13" ht="14.25" x14ac:dyDescent="0.2">
      <c r="A336" s="4" t="s">
        <v>104</v>
      </c>
      <c r="B336" s="4"/>
      <c r="C336" s="4"/>
      <c r="D336" s="4"/>
      <c r="E336" s="4"/>
      <c r="F336" s="4"/>
      <c r="G336" s="4"/>
      <c r="H336" s="4"/>
      <c r="I336" s="4">
        <v>9.23</v>
      </c>
      <c r="J336" s="4"/>
      <c r="K336" s="4">
        <v>0</v>
      </c>
      <c r="L336" s="4"/>
      <c r="M336" s="12" t="s">
        <v>26</v>
      </c>
    </row>
    <row r="337" spans="1:13" ht="14.25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12"/>
    </row>
    <row r="338" spans="1:13" ht="14.25" x14ac:dyDescent="0.2">
      <c r="A338" s="4" t="s">
        <v>105</v>
      </c>
      <c r="B338" s="4"/>
      <c r="C338" s="4"/>
      <c r="D338" s="4"/>
      <c r="E338" s="4"/>
      <c r="F338" s="4"/>
      <c r="G338" s="4"/>
      <c r="H338" s="4"/>
      <c r="I338" s="4">
        <v>9945</v>
      </c>
      <c r="J338" s="4"/>
      <c r="K338" s="4"/>
      <c r="L338" s="4"/>
      <c r="M338" s="12" t="s">
        <v>107</v>
      </c>
    </row>
    <row r="339" spans="1:13" ht="14.25" x14ac:dyDescent="0.2">
      <c r="A339" s="4"/>
      <c r="B339" s="4"/>
      <c r="C339" s="4"/>
      <c r="D339" s="4"/>
      <c r="E339" s="4"/>
      <c r="F339" s="4"/>
      <c r="G339" s="4"/>
      <c r="H339" s="4"/>
      <c r="J339" s="4"/>
      <c r="K339" s="4"/>
      <c r="L339" s="4"/>
      <c r="M339" s="12"/>
    </row>
    <row r="340" spans="1:13" ht="14.25" x14ac:dyDescent="0.2">
      <c r="A340" s="4" t="s">
        <v>121</v>
      </c>
      <c r="B340" s="4"/>
      <c r="C340" s="4"/>
      <c r="D340" s="4"/>
      <c r="E340" s="4"/>
      <c r="F340" s="4"/>
      <c r="G340" s="4"/>
      <c r="H340" s="4"/>
      <c r="I340" s="4" t="s">
        <v>131</v>
      </c>
      <c r="J340" s="4"/>
      <c r="L340" s="4"/>
      <c r="M340" s="12" t="s">
        <v>107</v>
      </c>
    </row>
    <row r="341" spans="1:13" ht="14.25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12"/>
    </row>
    <row r="342" spans="1:13" ht="14.25" x14ac:dyDescent="0.2">
      <c r="A342" s="9" t="s">
        <v>149</v>
      </c>
      <c r="B342" s="9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12"/>
    </row>
    <row r="343" spans="1:13" ht="14.25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12"/>
    </row>
    <row r="344" spans="1:13" ht="14.25" x14ac:dyDescent="0.2">
      <c r="A344" s="4" t="s">
        <v>0</v>
      </c>
      <c r="B344" s="4"/>
      <c r="C344" s="4"/>
      <c r="D344" s="4"/>
      <c r="E344" s="4"/>
      <c r="F344" s="4"/>
      <c r="G344" s="4"/>
      <c r="H344" s="4"/>
      <c r="I344" s="4" t="s">
        <v>122</v>
      </c>
      <c r="J344" s="4"/>
      <c r="K344" s="4"/>
      <c r="L344" s="4"/>
      <c r="M344" s="12"/>
    </row>
    <row r="345" spans="1:13" ht="14.25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12"/>
    </row>
    <row r="346" spans="1:13" ht="14.25" x14ac:dyDescent="0.2">
      <c r="A346" s="4" t="s">
        <v>104</v>
      </c>
      <c r="B346" s="4"/>
      <c r="C346" s="4"/>
      <c r="D346" s="4"/>
      <c r="E346" s="4"/>
      <c r="F346" s="4"/>
      <c r="G346" s="4"/>
      <c r="H346" s="4"/>
      <c r="I346" s="4">
        <v>1.17</v>
      </c>
      <c r="J346" s="4"/>
      <c r="K346" s="4">
        <v>0</v>
      </c>
      <c r="L346" s="4"/>
      <c r="M346" s="12" t="s">
        <v>26</v>
      </c>
    </row>
    <row r="347" spans="1:13" ht="14.25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12"/>
    </row>
    <row r="348" spans="1:13" ht="14.25" x14ac:dyDescent="0.2">
      <c r="A348" s="4" t="s">
        <v>105</v>
      </c>
      <c r="B348" s="4"/>
      <c r="C348" s="4"/>
      <c r="D348" s="4"/>
      <c r="E348" s="4"/>
      <c r="F348" s="4"/>
      <c r="G348" s="4"/>
      <c r="H348" s="4"/>
      <c r="I348" s="4">
        <v>4250</v>
      </c>
      <c r="J348" s="4"/>
      <c r="K348" s="4"/>
      <c r="L348" s="4"/>
      <c r="M348" s="12" t="s">
        <v>107</v>
      </c>
    </row>
    <row r="349" spans="1:13" ht="14.25" x14ac:dyDescent="0.2">
      <c r="A349" s="4"/>
      <c r="B349" s="4"/>
      <c r="C349" s="4"/>
      <c r="D349" s="4"/>
      <c r="E349" s="4"/>
      <c r="F349" s="4"/>
      <c r="G349" s="4"/>
      <c r="H349" s="4"/>
      <c r="J349" s="4"/>
      <c r="K349" s="4"/>
      <c r="L349" s="4"/>
      <c r="M349" s="12"/>
    </row>
    <row r="350" spans="1:13" ht="14.25" x14ac:dyDescent="0.2">
      <c r="A350" s="4" t="s">
        <v>120</v>
      </c>
      <c r="I350" t="s">
        <v>123</v>
      </c>
      <c r="K350" s="4"/>
      <c r="M350" s="12" t="s">
        <v>115</v>
      </c>
    </row>
    <row r="351" spans="1:13" ht="14.25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L351" s="4"/>
      <c r="M351" s="12"/>
    </row>
    <row r="352" spans="1:13" ht="14.25" x14ac:dyDescent="0.2">
      <c r="A352" s="4" t="s">
        <v>121</v>
      </c>
      <c r="B352" s="4"/>
      <c r="C352" s="4"/>
      <c r="D352" s="4"/>
      <c r="E352" s="4"/>
      <c r="F352" s="4"/>
      <c r="G352" s="4"/>
      <c r="H352" s="4"/>
      <c r="I352" s="4" t="s">
        <v>124</v>
      </c>
      <c r="J352" s="4"/>
      <c r="K352" s="4"/>
      <c r="L352" s="4"/>
      <c r="M352" s="11"/>
    </row>
    <row r="353" spans="1:13" ht="14.2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12"/>
    </row>
    <row r="354" spans="1:13" ht="14.25" x14ac:dyDescent="0.2">
      <c r="A354" s="4" t="s">
        <v>105</v>
      </c>
      <c r="B354" s="4"/>
      <c r="C354" s="4"/>
      <c r="D354" s="4"/>
      <c r="E354" s="4"/>
      <c r="F354" s="4"/>
      <c r="G354" s="4"/>
      <c r="H354" s="4"/>
      <c r="I354" s="4">
        <v>1235</v>
      </c>
      <c r="J354" s="4"/>
      <c r="K354" s="4"/>
      <c r="L354" s="4"/>
      <c r="M354" s="12" t="s">
        <v>107</v>
      </c>
    </row>
    <row r="355" spans="1:13" ht="14.2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L355" s="4"/>
      <c r="M355" s="12"/>
    </row>
    <row r="356" spans="1:13" ht="14.2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12"/>
    </row>
    <row r="357" spans="1:13" ht="14.25" x14ac:dyDescent="0.2">
      <c r="A357" s="9" t="s">
        <v>150</v>
      </c>
      <c r="B357" s="9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12"/>
    </row>
    <row r="358" spans="1:13" ht="14.2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12"/>
    </row>
    <row r="359" spans="1:13" ht="14.25" x14ac:dyDescent="0.2">
      <c r="A359" s="4" t="s">
        <v>0</v>
      </c>
      <c r="B359" s="4"/>
      <c r="C359" s="4"/>
      <c r="D359" s="4"/>
      <c r="E359" s="4"/>
      <c r="F359" s="4"/>
      <c r="G359" s="4"/>
      <c r="H359" s="4"/>
      <c r="I359" s="4" t="s">
        <v>134</v>
      </c>
      <c r="J359" s="4"/>
      <c r="K359" s="4"/>
      <c r="L359" s="4"/>
      <c r="M359" s="12"/>
    </row>
    <row r="360" spans="1:13" ht="14.25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12"/>
    </row>
    <row r="361" spans="1:13" ht="14.25" x14ac:dyDescent="0.2">
      <c r="A361" s="4" t="s">
        <v>104</v>
      </c>
      <c r="B361" s="4"/>
      <c r="C361" s="4"/>
      <c r="D361" s="4"/>
      <c r="E361" s="4"/>
      <c r="F361" s="4"/>
      <c r="G361" s="4"/>
      <c r="H361" s="4"/>
      <c r="I361" s="4">
        <v>0.36</v>
      </c>
      <c r="J361" s="4"/>
      <c r="K361" s="4">
        <v>0</v>
      </c>
      <c r="L361" s="4"/>
      <c r="M361" s="12" t="s">
        <v>26</v>
      </c>
    </row>
    <row r="362" spans="1:13" ht="14.2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12"/>
    </row>
    <row r="363" spans="1:13" ht="14.25" x14ac:dyDescent="0.2">
      <c r="A363" s="4" t="s">
        <v>105</v>
      </c>
      <c r="B363" s="4"/>
      <c r="C363" s="4"/>
      <c r="D363" s="4"/>
      <c r="E363" s="4"/>
      <c r="F363" s="4"/>
      <c r="G363" s="4"/>
      <c r="H363" s="4"/>
      <c r="I363" s="4">
        <v>6375</v>
      </c>
      <c r="J363" s="4"/>
      <c r="L363" s="4"/>
      <c r="M363" s="12" t="s">
        <v>107</v>
      </c>
    </row>
    <row r="364" spans="1:13" ht="14.25" x14ac:dyDescent="0.2">
      <c r="A364" s="4"/>
      <c r="B364" s="4"/>
      <c r="C364" s="4"/>
      <c r="D364" s="4"/>
      <c r="E364" s="4"/>
      <c r="F364" s="4"/>
      <c r="G364" s="4"/>
      <c r="H364" s="4"/>
      <c r="J364" s="4"/>
      <c r="K364" s="4"/>
      <c r="L364" s="4"/>
      <c r="M364" s="12"/>
    </row>
    <row r="365" spans="1:13" ht="14.25" x14ac:dyDescent="0.2">
      <c r="A365" s="4" t="s">
        <v>120</v>
      </c>
      <c r="I365" t="s">
        <v>123</v>
      </c>
      <c r="K365" s="4"/>
      <c r="M365" s="12" t="s">
        <v>115</v>
      </c>
    </row>
    <row r="366" spans="1:13" ht="14.25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12"/>
    </row>
    <row r="367" spans="1:13" ht="14.25" x14ac:dyDescent="0.2">
      <c r="A367" s="4" t="s">
        <v>121</v>
      </c>
      <c r="B367" s="4"/>
      <c r="C367" s="4"/>
      <c r="D367" s="4"/>
      <c r="E367" s="4"/>
      <c r="F367" s="4"/>
      <c r="G367" s="4"/>
      <c r="H367" s="4"/>
      <c r="I367" s="4"/>
      <c r="J367" s="4"/>
      <c r="L367" s="4"/>
      <c r="M367" s="12" t="s">
        <v>107</v>
      </c>
    </row>
    <row r="368" spans="1:13" ht="14.2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12"/>
    </row>
    <row r="369" spans="1:13" ht="14.25" x14ac:dyDescent="0.2">
      <c r="A369" s="9" t="s">
        <v>151</v>
      </c>
      <c r="B369" s="9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12"/>
    </row>
    <row r="370" spans="1:13" ht="14.2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12"/>
    </row>
    <row r="371" spans="1:13" ht="14.25" x14ac:dyDescent="0.2">
      <c r="A371" s="4" t="s">
        <v>0</v>
      </c>
      <c r="B371" s="4"/>
      <c r="C371" s="4"/>
      <c r="D371" s="4"/>
      <c r="E371" s="4"/>
      <c r="F371" s="4"/>
      <c r="G371" s="4"/>
      <c r="H371" s="4"/>
      <c r="I371" s="4" t="s">
        <v>134</v>
      </c>
      <c r="J371" s="4"/>
      <c r="K371" s="4"/>
      <c r="L371" s="4"/>
      <c r="M371" s="12"/>
    </row>
    <row r="372" spans="1:13" ht="14.25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12"/>
    </row>
    <row r="373" spans="1:13" ht="14.25" x14ac:dyDescent="0.2">
      <c r="A373" s="4" t="s">
        <v>104</v>
      </c>
      <c r="B373" s="4"/>
      <c r="C373" s="4"/>
      <c r="D373" s="4"/>
      <c r="E373" s="4"/>
      <c r="F373" s="4"/>
      <c r="G373" s="4"/>
      <c r="H373" s="4"/>
      <c r="I373" s="4">
        <v>2.0299999999999998</v>
      </c>
      <c r="J373" s="4"/>
      <c r="K373" s="4">
        <v>0</v>
      </c>
      <c r="L373" s="4"/>
      <c r="M373" s="12" t="s">
        <v>26</v>
      </c>
    </row>
    <row r="374" spans="1:13" ht="14.25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12"/>
    </row>
    <row r="375" spans="1:13" ht="14.25" x14ac:dyDescent="0.2">
      <c r="A375" s="4" t="s">
        <v>105</v>
      </c>
      <c r="B375" s="4"/>
      <c r="C375" s="4"/>
      <c r="D375" s="4"/>
      <c r="E375" s="4"/>
      <c r="F375" s="4"/>
      <c r="G375" s="4"/>
      <c r="H375" s="4"/>
      <c r="I375" s="4">
        <v>6375</v>
      </c>
      <c r="J375" s="4"/>
      <c r="K375" s="4"/>
      <c r="L375" s="4"/>
      <c r="M375" s="12" t="s">
        <v>107</v>
      </c>
    </row>
    <row r="376" spans="1:13" ht="14.25" x14ac:dyDescent="0.2">
      <c r="A376" s="4"/>
      <c r="B376" s="4"/>
      <c r="C376" s="4"/>
      <c r="D376" s="4"/>
      <c r="E376" s="4"/>
      <c r="F376" s="4"/>
      <c r="G376" s="4"/>
      <c r="H376" s="4"/>
      <c r="J376" s="4"/>
      <c r="L376" s="4"/>
      <c r="M376" s="12"/>
    </row>
    <row r="377" spans="1:13" ht="14.25" x14ac:dyDescent="0.2">
      <c r="A377" s="4" t="s">
        <v>120</v>
      </c>
      <c r="I377" t="s">
        <v>123</v>
      </c>
      <c r="K377" s="4"/>
      <c r="M377" s="12" t="s">
        <v>115</v>
      </c>
    </row>
    <row r="378" spans="1:13" ht="14.25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12"/>
    </row>
    <row r="379" spans="1:13" ht="14.25" x14ac:dyDescent="0.2">
      <c r="A379" s="4" t="s">
        <v>121</v>
      </c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12" t="s">
        <v>107</v>
      </c>
    </row>
    <row r="380" spans="1:13" ht="14.25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12"/>
    </row>
    <row r="381" spans="1:13" ht="14.25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12"/>
    </row>
    <row r="382" spans="1:13" ht="14.25" x14ac:dyDescent="0.2">
      <c r="A382" s="9" t="s">
        <v>152</v>
      </c>
      <c r="B382" s="9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12"/>
    </row>
    <row r="383" spans="1:13" ht="14.25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12"/>
    </row>
    <row r="384" spans="1:13" ht="14.25" x14ac:dyDescent="0.2">
      <c r="A384" s="4" t="s">
        <v>0</v>
      </c>
      <c r="B384" s="4"/>
      <c r="C384" s="4"/>
      <c r="D384" s="4"/>
      <c r="E384" s="4"/>
      <c r="F384" s="4"/>
      <c r="G384" s="4"/>
      <c r="H384" s="4"/>
      <c r="I384" s="4" t="s">
        <v>130</v>
      </c>
      <c r="J384" s="4"/>
      <c r="K384" s="4"/>
      <c r="L384" s="4"/>
      <c r="M384" s="12"/>
    </row>
    <row r="385" spans="1:13" ht="14.25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12"/>
    </row>
    <row r="386" spans="1:13" ht="14.25" x14ac:dyDescent="0.2">
      <c r="A386" s="4" t="s">
        <v>104</v>
      </c>
      <c r="B386" s="4"/>
      <c r="C386" s="4"/>
      <c r="D386" s="4"/>
      <c r="E386" s="4"/>
      <c r="F386" s="4"/>
      <c r="G386" s="4"/>
      <c r="H386" s="4"/>
      <c r="I386" s="4">
        <v>11.85</v>
      </c>
      <c r="J386" s="4"/>
      <c r="K386" s="4">
        <v>0</v>
      </c>
      <c r="L386" s="4"/>
      <c r="M386" s="12" t="s">
        <v>26</v>
      </c>
    </row>
    <row r="387" spans="1:13" ht="14.25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12"/>
    </row>
    <row r="388" spans="1:13" ht="14.25" x14ac:dyDescent="0.2">
      <c r="A388" s="4" t="s">
        <v>105</v>
      </c>
      <c r="B388" s="4"/>
      <c r="C388" s="4"/>
      <c r="D388" s="4"/>
      <c r="E388" s="4"/>
      <c r="F388" s="4"/>
      <c r="G388" s="4"/>
      <c r="H388" s="4"/>
      <c r="I388" s="4">
        <v>9945</v>
      </c>
      <c r="J388" s="4"/>
      <c r="K388" s="4"/>
      <c r="L388" s="4"/>
      <c r="M388" s="12" t="s">
        <v>107</v>
      </c>
    </row>
    <row r="389" spans="1:13" ht="14.25" x14ac:dyDescent="0.2">
      <c r="A389" s="4"/>
      <c r="B389" s="4"/>
      <c r="C389" s="4"/>
      <c r="D389" s="4"/>
      <c r="E389" s="4"/>
      <c r="F389" s="4"/>
      <c r="G389" s="4"/>
      <c r="H389" s="4"/>
      <c r="J389" s="4"/>
      <c r="K389" s="4"/>
      <c r="L389" s="4"/>
      <c r="M389" s="12"/>
    </row>
    <row r="390" spans="1:13" ht="14.25" x14ac:dyDescent="0.2">
      <c r="A390" s="4" t="s">
        <v>121</v>
      </c>
      <c r="B390" s="4"/>
      <c r="C390" s="4"/>
      <c r="D390" s="4"/>
      <c r="E390" s="4"/>
      <c r="F390" s="4"/>
      <c r="G390" s="4"/>
      <c r="H390" s="4"/>
      <c r="I390" s="4" t="s">
        <v>131</v>
      </c>
      <c r="J390" s="4"/>
      <c r="K390" s="4"/>
      <c r="L390" s="4"/>
      <c r="M390" s="12" t="s">
        <v>107</v>
      </c>
    </row>
    <row r="391" spans="1:13" ht="14.25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12"/>
    </row>
    <row r="392" spans="1:13" ht="14.25" x14ac:dyDescent="0.2">
      <c r="A392" s="9" t="s">
        <v>153</v>
      </c>
      <c r="B392" s="9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12"/>
    </row>
    <row r="393" spans="1:13" ht="14.25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12"/>
    </row>
    <row r="394" spans="1:13" ht="14.25" x14ac:dyDescent="0.2">
      <c r="A394" s="4" t="s">
        <v>0</v>
      </c>
      <c r="B394" s="4"/>
      <c r="C394" s="4"/>
      <c r="D394" s="4"/>
      <c r="E394" s="4"/>
      <c r="F394" s="4"/>
      <c r="G394" s="4"/>
      <c r="H394" s="4"/>
      <c r="I394" s="4" t="s">
        <v>130</v>
      </c>
      <c r="J394" s="4"/>
      <c r="K394" s="4"/>
      <c r="L394" s="4"/>
      <c r="M394" s="12"/>
    </row>
    <row r="395" spans="1:13" ht="14.25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12"/>
    </row>
    <row r="396" spans="1:13" ht="14.25" x14ac:dyDescent="0.2">
      <c r="A396" s="4" t="s">
        <v>104</v>
      </c>
      <c r="B396" s="4"/>
      <c r="C396" s="4"/>
      <c r="D396" s="4"/>
      <c r="E396" s="4"/>
      <c r="F396" s="4"/>
      <c r="G396" s="4"/>
      <c r="H396" s="4"/>
      <c r="I396" s="4">
        <v>11.61</v>
      </c>
      <c r="J396" s="4"/>
      <c r="K396" s="4">
        <v>0</v>
      </c>
      <c r="L396" s="4"/>
      <c r="M396" s="12" t="s">
        <v>26</v>
      </c>
    </row>
    <row r="397" spans="1:13" ht="14.25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L397" s="4"/>
      <c r="M397" s="12"/>
    </row>
    <row r="398" spans="1:13" ht="14.25" x14ac:dyDescent="0.2">
      <c r="A398" s="4" t="s">
        <v>105</v>
      </c>
      <c r="B398" s="4"/>
      <c r="C398" s="4"/>
      <c r="D398" s="4"/>
      <c r="E398" s="4"/>
      <c r="F398" s="4"/>
      <c r="G398" s="4"/>
      <c r="H398" s="4"/>
      <c r="I398" s="4">
        <v>9945</v>
      </c>
      <c r="J398" s="4"/>
      <c r="K398" s="4"/>
      <c r="L398" s="4"/>
      <c r="M398" s="12" t="s">
        <v>107</v>
      </c>
    </row>
    <row r="399" spans="1:13" ht="14.25" x14ac:dyDescent="0.2">
      <c r="A399" s="4"/>
      <c r="B399" s="4"/>
      <c r="C399" s="4"/>
      <c r="D399" s="4"/>
      <c r="E399" s="4"/>
      <c r="F399" s="4"/>
      <c r="G399" s="4"/>
      <c r="H399" s="4"/>
      <c r="J399" s="4"/>
      <c r="K399" s="4"/>
      <c r="L399" s="4"/>
      <c r="M399" s="12"/>
    </row>
    <row r="400" spans="1:13" ht="14.25" x14ac:dyDescent="0.2">
      <c r="A400" s="4" t="s">
        <v>121</v>
      </c>
      <c r="B400" s="4"/>
      <c r="C400" s="4"/>
      <c r="D400" s="4"/>
      <c r="E400" s="4"/>
      <c r="F400" s="4"/>
      <c r="G400" s="4"/>
      <c r="H400" s="4"/>
      <c r="I400" s="4" t="s">
        <v>131</v>
      </c>
      <c r="J400" s="4"/>
      <c r="K400" s="4"/>
      <c r="L400" s="4"/>
      <c r="M400" s="12" t="s">
        <v>107</v>
      </c>
    </row>
    <row r="401" spans="1:13" ht="14.25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12"/>
    </row>
    <row r="402" spans="1:13" ht="14.25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12"/>
    </row>
    <row r="403" spans="1:13" ht="14.25" x14ac:dyDescent="0.2">
      <c r="A403" s="9" t="s">
        <v>154</v>
      </c>
      <c r="B403" s="9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12"/>
    </row>
    <row r="404" spans="1:13" ht="14.25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12"/>
    </row>
    <row r="405" spans="1:13" ht="14.25" x14ac:dyDescent="0.2">
      <c r="A405" s="4" t="s">
        <v>0</v>
      </c>
      <c r="B405" s="4"/>
      <c r="C405" s="4"/>
      <c r="D405" s="4"/>
      <c r="E405" s="4"/>
      <c r="F405" s="4"/>
      <c r="G405" s="4"/>
      <c r="H405" s="4"/>
      <c r="I405" s="4" t="s">
        <v>130</v>
      </c>
      <c r="J405" s="4"/>
      <c r="K405" s="4"/>
      <c r="L405" s="4"/>
      <c r="M405" s="12"/>
    </row>
    <row r="406" spans="1:13" ht="14.25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12"/>
    </row>
    <row r="407" spans="1:13" ht="14.25" x14ac:dyDescent="0.2">
      <c r="A407" s="4" t="s">
        <v>104</v>
      </c>
      <c r="B407" s="4"/>
      <c r="C407" s="4"/>
      <c r="D407" s="4"/>
      <c r="E407" s="4"/>
      <c r="F407" s="4"/>
      <c r="G407" s="4"/>
      <c r="H407" s="4"/>
      <c r="I407" s="4">
        <v>5.26</v>
      </c>
      <c r="J407" s="4"/>
      <c r="K407" s="4">
        <v>0</v>
      </c>
      <c r="L407" s="4"/>
      <c r="M407" s="12" t="s">
        <v>26</v>
      </c>
    </row>
    <row r="408" spans="1:13" ht="14.25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12"/>
    </row>
    <row r="409" spans="1:13" ht="14.25" x14ac:dyDescent="0.2">
      <c r="A409" s="4" t="s">
        <v>105</v>
      </c>
      <c r="B409" s="4"/>
      <c r="C409" s="4"/>
      <c r="D409" s="4"/>
      <c r="E409" s="4"/>
      <c r="F409" s="4"/>
      <c r="G409" s="4"/>
      <c r="H409" s="4"/>
      <c r="I409" s="4">
        <v>9945</v>
      </c>
      <c r="J409" s="4"/>
      <c r="K409" s="4"/>
      <c r="L409" s="4"/>
      <c r="M409" s="12" t="s">
        <v>107</v>
      </c>
    </row>
    <row r="410" spans="1:13" ht="14.25" x14ac:dyDescent="0.2">
      <c r="A410" s="4"/>
      <c r="B410" s="4"/>
      <c r="C410" s="4"/>
      <c r="D410" s="4"/>
      <c r="E410" s="4"/>
      <c r="F410" s="4"/>
      <c r="G410" s="4"/>
      <c r="H410" s="4"/>
      <c r="J410" s="4"/>
      <c r="K410" s="4"/>
      <c r="L410" s="4"/>
      <c r="M410" s="12"/>
    </row>
    <row r="411" spans="1:13" ht="14.25" x14ac:dyDescent="0.2">
      <c r="A411" s="4" t="s">
        <v>121</v>
      </c>
      <c r="B411" s="4"/>
      <c r="C411" s="4"/>
      <c r="D411" s="4"/>
      <c r="E411" s="4"/>
      <c r="F411" s="4"/>
      <c r="G411" s="4"/>
      <c r="H411" s="4"/>
      <c r="I411" s="4" t="s">
        <v>131</v>
      </c>
      <c r="J411" s="4"/>
      <c r="K411" s="4"/>
      <c r="L411" s="4"/>
      <c r="M411" s="12" t="s">
        <v>107</v>
      </c>
    </row>
    <row r="412" spans="1:13" ht="14.25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12"/>
    </row>
    <row r="413" spans="1:13" ht="14.25" x14ac:dyDescent="0.2">
      <c r="A413" s="9" t="s">
        <v>155</v>
      </c>
      <c r="B413" s="9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12"/>
    </row>
    <row r="414" spans="1:13" ht="14.25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12"/>
    </row>
    <row r="415" spans="1:13" ht="14.25" x14ac:dyDescent="0.2">
      <c r="A415" s="4" t="s">
        <v>0</v>
      </c>
      <c r="B415" s="4"/>
      <c r="C415" s="4"/>
      <c r="D415" s="4"/>
      <c r="E415" s="4"/>
      <c r="F415" s="4"/>
      <c r="G415" s="4"/>
      <c r="H415" s="4"/>
      <c r="I415" s="4" t="s">
        <v>130</v>
      </c>
      <c r="J415" s="4"/>
      <c r="K415" s="4"/>
      <c r="L415" s="4"/>
      <c r="M415" s="12"/>
    </row>
    <row r="416" spans="1:13" ht="14.25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12"/>
    </row>
    <row r="417" spans="1:13" ht="14.25" x14ac:dyDescent="0.2">
      <c r="A417" s="4" t="s">
        <v>104</v>
      </c>
      <c r="B417" s="4"/>
      <c r="C417" s="4"/>
      <c r="D417" s="4"/>
      <c r="E417" s="4"/>
      <c r="F417" s="4"/>
      <c r="G417" s="4"/>
      <c r="H417" s="4"/>
      <c r="I417" s="4">
        <v>1.66</v>
      </c>
      <c r="J417" s="4"/>
      <c r="K417" s="4">
        <v>0</v>
      </c>
      <c r="L417" s="4"/>
      <c r="M417" s="12" t="s">
        <v>26</v>
      </c>
    </row>
    <row r="418" spans="1:13" ht="14.25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12"/>
    </row>
    <row r="419" spans="1:13" ht="14.25" x14ac:dyDescent="0.2">
      <c r="A419" s="4" t="s">
        <v>105</v>
      </c>
      <c r="B419" s="4"/>
      <c r="C419" s="4"/>
      <c r="D419" s="4"/>
      <c r="E419" s="4"/>
      <c r="F419" s="4"/>
      <c r="G419" s="4"/>
      <c r="H419" s="4"/>
      <c r="I419" s="4">
        <v>9945</v>
      </c>
      <c r="J419" s="4"/>
      <c r="K419" s="4"/>
      <c r="L419" s="4"/>
      <c r="M419" s="12" t="s">
        <v>107</v>
      </c>
    </row>
    <row r="420" spans="1:13" ht="14.25" x14ac:dyDescent="0.2">
      <c r="A420" s="4"/>
      <c r="B420" s="4"/>
      <c r="C420" s="4"/>
      <c r="D420" s="4"/>
      <c r="E420" s="4"/>
      <c r="F420" s="4"/>
      <c r="G420" s="4"/>
      <c r="H420" s="4"/>
      <c r="J420" s="4"/>
      <c r="K420" s="4"/>
      <c r="L420" s="4"/>
      <c r="M420" s="12"/>
    </row>
    <row r="421" spans="1:13" ht="14.25" x14ac:dyDescent="0.2">
      <c r="A421" s="4" t="s">
        <v>121</v>
      </c>
      <c r="B421" s="4"/>
      <c r="C421" s="4"/>
      <c r="D421" s="4"/>
      <c r="E421" s="4"/>
      <c r="F421" s="4"/>
      <c r="G421" s="4"/>
      <c r="H421" s="4"/>
      <c r="I421" s="4" t="s">
        <v>131</v>
      </c>
      <c r="J421" s="4"/>
      <c r="L421" s="4"/>
      <c r="M421" s="12" t="s">
        <v>107</v>
      </c>
    </row>
    <row r="422" spans="1:13" ht="14.25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12"/>
    </row>
    <row r="423" spans="1:13" ht="14.25" x14ac:dyDescent="0.2">
      <c r="A423" s="9" t="s">
        <v>156</v>
      </c>
      <c r="B423" s="9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12"/>
    </row>
    <row r="424" spans="1:13" ht="14.25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12"/>
    </row>
    <row r="425" spans="1:13" ht="14.25" x14ac:dyDescent="0.2">
      <c r="A425" s="4" t="s">
        <v>0</v>
      </c>
      <c r="B425" s="4"/>
      <c r="C425" s="4"/>
      <c r="D425" s="4"/>
      <c r="E425" s="4"/>
      <c r="F425" s="4"/>
      <c r="G425" s="4"/>
      <c r="H425" s="4"/>
      <c r="I425" s="4" t="s">
        <v>134</v>
      </c>
      <c r="J425" s="4"/>
      <c r="K425" s="4"/>
      <c r="L425" s="4"/>
      <c r="M425" s="12"/>
    </row>
    <row r="426" spans="1:13" ht="14.25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12"/>
    </row>
    <row r="427" spans="1:13" ht="14.25" x14ac:dyDescent="0.2">
      <c r="A427" s="4" t="s">
        <v>104</v>
      </c>
      <c r="B427" s="4"/>
      <c r="C427" s="4"/>
      <c r="D427" s="4"/>
      <c r="E427" s="4"/>
      <c r="F427" s="4"/>
      <c r="G427" s="4"/>
      <c r="H427" s="4"/>
      <c r="I427" s="4">
        <v>33.85</v>
      </c>
      <c r="J427" s="4"/>
      <c r="K427" s="4">
        <v>0</v>
      </c>
      <c r="L427" s="4"/>
      <c r="M427" s="12" t="s">
        <v>26</v>
      </c>
    </row>
    <row r="428" spans="1:13" ht="14.25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12"/>
    </row>
    <row r="429" spans="1:13" ht="14.25" x14ac:dyDescent="0.2">
      <c r="A429" s="4" t="s">
        <v>105</v>
      </c>
      <c r="B429" s="4"/>
      <c r="C429" s="4"/>
      <c r="D429" s="4"/>
      <c r="E429" s="4"/>
      <c r="F429" s="4"/>
      <c r="G429" s="4"/>
      <c r="H429" s="4"/>
      <c r="I429" s="4">
        <v>6375</v>
      </c>
      <c r="J429" s="4"/>
      <c r="L429" s="4"/>
      <c r="M429" s="12" t="s">
        <v>107</v>
      </c>
    </row>
    <row r="430" spans="1:13" ht="14.25" x14ac:dyDescent="0.2">
      <c r="A430" s="4"/>
      <c r="B430" s="4"/>
      <c r="C430" s="4"/>
      <c r="D430" s="4"/>
      <c r="E430" s="4"/>
      <c r="F430" s="4"/>
      <c r="G430" s="4"/>
      <c r="H430" s="4"/>
      <c r="J430" s="4"/>
      <c r="K430" s="4"/>
      <c r="L430" s="4"/>
      <c r="M430" s="12"/>
    </row>
    <row r="431" spans="1:13" ht="14.25" x14ac:dyDescent="0.2">
      <c r="A431" s="4" t="s">
        <v>120</v>
      </c>
      <c r="I431" t="s">
        <v>123</v>
      </c>
      <c r="K431" s="4"/>
      <c r="M431" s="12" t="s">
        <v>115</v>
      </c>
    </row>
    <row r="432" spans="1:13" ht="14.25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12"/>
    </row>
    <row r="433" spans="1:13" ht="14.25" x14ac:dyDescent="0.2">
      <c r="A433" s="4" t="s">
        <v>121</v>
      </c>
      <c r="B433" s="4"/>
      <c r="C433" s="4"/>
      <c r="D433" s="4"/>
      <c r="E433" s="4"/>
      <c r="F433" s="4"/>
      <c r="G433" s="4"/>
      <c r="H433" s="4"/>
      <c r="I433" s="4"/>
      <c r="J433" s="4"/>
      <c r="L433" s="4"/>
      <c r="M433" s="12" t="s">
        <v>107</v>
      </c>
    </row>
    <row r="434" spans="1:13" ht="14.25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12"/>
    </row>
    <row r="435" spans="1:13" ht="14.25" x14ac:dyDescent="0.2">
      <c r="A435" s="9" t="s">
        <v>157</v>
      </c>
      <c r="B435" s="9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12"/>
    </row>
    <row r="436" spans="1:13" ht="14.25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12"/>
    </row>
    <row r="437" spans="1:13" ht="14.25" x14ac:dyDescent="0.2">
      <c r="A437" s="4" t="s">
        <v>0</v>
      </c>
      <c r="B437" s="4"/>
      <c r="C437" s="4"/>
      <c r="D437" s="4"/>
      <c r="E437" s="4"/>
      <c r="F437" s="4"/>
      <c r="G437" s="4"/>
      <c r="H437" s="4"/>
      <c r="I437" s="4" t="s">
        <v>158</v>
      </c>
      <c r="J437" s="4"/>
      <c r="K437" s="4"/>
      <c r="L437" s="4"/>
      <c r="M437" s="12"/>
    </row>
    <row r="438" spans="1:13" ht="14.25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12"/>
    </row>
    <row r="439" spans="1:13" ht="14.25" x14ac:dyDescent="0.2">
      <c r="A439" s="4" t="s">
        <v>104</v>
      </c>
      <c r="B439" s="4"/>
      <c r="C439" s="4"/>
      <c r="D439" s="4"/>
      <c r="E439" s="4"/>
      <c r="F439" s="4"/>
      <c r="G439" s="4"/>
      <c r="H439" s="4"/>
      <c r="I439" s="4">
        <v>5.51</v>
      </c>
      <c r="J439" s="4"/>
      <c r="K439" s="47">
        <v>25</v>
      </c>
      <c r="L439" s="4"/>
      <c r="M439" s="12" t="s">
        <v>26</v>
      </c>
    </row>
    <row r="440" spans="1:13" ht="14.25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12"/>
    </row>
    <row r="441" spans="1:13" ht="14.25" x14ac:dyDescent="0.2">
      <c r="A441" s="4" t="s">
        <v>105</v>
      </c>
      <c r="B441" s="4"/>
      <c r="C441" s="4"/>
      <c r="D441" s="4"/>
      <c r="E441" s="4"/>
      <c r="F441" s="4"/>
      <c r="G441" s="4"/>
      <c r="H441" s="4"/>
      <c r="I441" s="4">
        <v>3185</v>
      </c>
      <c r="J441" s="4"/>
      <c r="K441" s="4">
        <v>0</v>
      </c>
      <c r="L441" s="4"/>
      <c r="M441" s="12" t="s">
        <v>107</v>
      </c>
    </row>
    <row r="442" spans="1:13" ht="14.25" x14ac:dyDescent="0.2">
      <c r="A442" s="4"/>
      <c r="B442" s="4"/>
      <c r="C442" s="4"/>
      <c r="D442" s="4"/>
      <c r="E442" s="4"/>
      <c r="F442" s="4"/>
      <c r="G442" s="4"/>
      <c r="H442" s="4"/>
      <c r="J442" s="4"/>
      <c r="K442" s="4"/>
      <c r="L442" s="4"/>
      <c r="M442" s="12"/>
    </row>
    <row r="443" spans="1:13" ht="14.25" x14ac:dyDescent="0.2">
      <c r="A443" s="4" t="s">
        <v>120</v>
      </c>
      <c r="I443" t="s">
        <v>162</v>
      </c>
      <c r="K443" s="4"/>
      <c r="M443" s="12" t="s">
        <v>115</v>
      </c>
    </row>
    <row r="444" spans="1:13" ht="14.25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12"/>
    </row>
    <row r="445" spans="1:13" ht="14.25" x14ac:dyDescent="0.2">
      <c r="A445" s="4" t="s">
        <v>121</v>
      </c>
      <c r="B445" s="4"/>
      <c r="C445" s="4"/>
      <c r="D445" s="4"/>
      <c r="E445" s="4"/>
      <c r="F445" s="4"/>
      <c r="G445" s="4"/>
      <c r="H445" s="4"/>
      <c r="I445" s="4"/>
      <c r="J445" s="4"/>
      <c r="L445" s="4"/>
      <c r="M445" s="12" t="s">
        <v>107</v>
      </c>
    </row>
    <row r="446" spans="1:13" ht="14.25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12"/>
    </row>
    <row r="447" spans="1:13" ht="14.25" x14ac:dyDescent="0.2">
      <c r="A447" s="9" t="s">
        <v>159</v>
      </c>
      <c r="B447" s="9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12"/>
    </row>
    <row r="448" spans="1:13" ht="14.2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12"/>
    </row>
    <row r="449" spans="1:13" ht="14.25" x14ac:dyDescent="0.2">
      <c r="A449" s="4" t="s">
        <v>0</v>
      </c>
      <c r="B449" s="4"/>
      <c r="C449" s="4"/>
      <c r="D449" s="4"/>
      <c r="E449" s="4"/>
      <c r="F449" s="4"/>
      <c r="G449" s="4"/>
      <c r="H449" s="4"/>
      <c r="I449" s="4" t="s">
        <v>158</v>
      </c>
      <c r="J449" s="4"/>
      <c r="K449" s="4"/>
      <c r="L449" s="4"/>
      <c r="M449" s="12"/>
    </row>
    <row r="450" spans="1:13" ht="14.25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12"/>
    </row>
    <row r="451" spans="1:13" ht="14.25" x14ac:dyDescent="0.2">
      <c r="A451" s="4" t="s">
        <v>104</v>
      </c>
      <c r="B451" s="4"/>
      <c r="C451" s="4"/>
      <c r="D451" s="4"/>
      <c r="E451" s="4"/>
      <c r="F451" s="4"/>
      <c r="G451" s="4"/>
      <c r="H451" s="4"/>
      <c r="I451" s="4">
        <v>5.83</v>
      </c>
      <c r="J451" s="4"/>
      <c r="K451" s="4">
        <v>0</v>
      </c>
      <c r="L451" s="4"/>
      <c r="M451" s="12" t="s">
        <v>26</v>
      </c>
    </row>
    <row r="452" spans="1:13" ht="14.25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12"/>
    </row>
    <row r="453" spans="1:13" ht="14.25" x14ac:dyDescent="0.2">
      <c r="A453" s="4" t="s">
        <v>105</v>
      </c>
      <c r="B453" s="4"/>
      <c r="C453" s="4"/>
      <c r="D453" s="4"/>
      <c r="E453" s="4"/>
      <c r="F453" s="4"/>
      <c r="G453" s="4"/>
      <c r="H453" s="4"/>
      <c r="I453" s="4">
        <v>3185</v>
      </c>
      <c r="J453" s="4"/>
      <c r="L453" s="4"/>
      <c r="M453" s="12" t="s">
        <v>107</v>
      </c>
    </row>
    <row r="454" spans="1:13" ht="14.25" x14ac:dyDescent="0.2">
      <c r="A454" s="4"/>
      <c r="B454" s="4"/>
      <c r="C454" s="4"/>
      <c r="D454" s="4"/>
      <c r="E454" s="4"/>
      <c r="F454" s="4"/>
      <c r="G454" s="4"/>
      <c r="H454" s="4"/>
      <c r="J454" s="4"/>
      <c r="K454" s="4"/>
      <c r="L454" s="4"/>
      <c r="M454" s="12"/>
    </row>
    <row r="455" spans="1:13" ht="14.25" x14ac:dyDescent="0.2">
      <c r="A455" s="4" t="s">
        <v>120</v>
      </c>
      <c r="I455" t="s">
        <v>162</v>
      </c>
      <c r="K455" s="4"/>
      <c r="M455" s="12" t="s">
        <v>115</v>
      </c>
    </row>
    <row r="456" spans="1:13" ht="14.25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12"/>
    </row>
    <row r="457" spans="1:13" ht="14.25" x14ac:dyDescent="0.2">
      <c r="A457" s="4" t="s">
        <v>121</v>
      </c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12" t="s">
        <v>107</v>
      </c>
    </row>
    <row r="458" spans="1:13" ht="14.25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12"/>
    </row>
    <row r="459" spans="1:13" ht="14.25" x14ac:dyDescent="0.2">
      <c r="A459" s="9" t="s">
        <v>160</v>
      </c>
      <c r="B459" s="9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12"/>
    </row>
    <row r="460" spans="1:13" ht="14.25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12"/>
    </row>
    <row r="461" spans="1:13" ht="14.25" x14ac:dyDescent="0.2">
      <c r="A461" s="4" t="s">
        <v>0</v>
      </c>
      <c r="B461" s="4"/>
      <c r="C461" s="4"/>
      <c r="D461" s="4"/>
      <c r="E461" s="4"/>
      <c r="F461" s="4"/>
      <c r="G461" s="4"/>
      <c r="H461" s="4"/>
      <c r="I461" s="4" t="s">
        <v>128</v>
      </c>
      <c r="J461" s="4"/>
      <c r="K461" s="4"/>
      <c r="L461" s="4"/>
      <c r="M461" s="12"/>
    </row>
    <row r="462" spans="1:13" ht="14.25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12"/>
    </row>
    <row r="463" spans="1:13" ht="14.25" x14ac:dyDescent="0.2">
      <c r="A463" s="4" t="s">
        <v>104</v>
      </c>
      <c r="B463" s="4"/>
      <c r="C463" s="4"/>
      <c r="D463" s="4"/>
      <c r="E463" s="4"/>
      <c r="F463" s="4"/>
      <c r="G463" s="4"/>
      <c r="H463" s="4"/>
      <c r="I463" s="4">
        <v>3.52</v>
      </c>
      <c r="J463" s="4"/>
      <c r="K463" s="4">
        <v>0</v>
      </c>
      <c r="L463" s="4"/>
      <c r="M463" s="12" t="s">
        <v>26</v>
      </c>
    </row>
    <row r="464" spans="1:13" ht="14.25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12"/>
    </row>
    <row r="465" spans="1:13" ht="14.25" x14ac:dyDescent="0.2">
      <c r="A465" s="4" t="s">
        <v>105</v>
      </c>
      <c r="B465" s="4"/>
      <c r="C465" s="4"/>
      <c r="D465" s="4"/>
      <c r="E465" s="4"/>
      <c r="F465" s="4"/>
      <c r="G465" s="4"/>
      <c r="H465" s="4"/>
      <c r="I465" s="4">
        <v>8341.5</v>
      </c>
      <c r="J465" s="4"/>
      <c r="K465" s="4"/>
      <c r="L465" s="4"/>
      <c r="M465" s="12" t="s">
        <v>107</v>
      </c>
    </row>
    <row r="466" spans="1:13" ht="14.25" x14ac:dyDescent="0.2">
      <c r="A466" s="4"/>
      <c r="B466" s="4"/>
      <c r="C466" s="4"/>
      <c r="D466" s="4"/>
      <c r="E466" s="4"/>
      <c r="F466" s="4"/>
      <c r="G466" s="4"/>
      <c r="H466" s="4"/>
      <c r="J466" s="4"/>
      <c r="K466" s="4"/>
      <c r="L466" s="4"/>
      <c r="M466" s="12"/>
    </row>
    <row r="467" spans="1:13" ht="14.25" x14ac:dyDescent="0.2">
      <c r="A467" s="4" t="s">
        <v>106</v>
      </c>
      <c r="B467" s="4"/>
      <c r="C467" s="4"/>
      <c r="D467" s="4"/>
      <c r="E467" s="4"/>
      <c r="F467" s="4"/>
      <c r="G467" s="4"/>
      <c r="H467" s="4"/>
      <c r="I467" s="4">
        <v>3</v>
      </c>
      <c r="J467" s="4"/>
      <c r="L467" s="4"/>
      <c r="M467" s="12" t="s">
        <v>108</v>
      </c>
    </row>
    <row r="468" spans="1:13" ht="14.25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12"/>
    </row>
    <row r="469" spans="1:13" ht="14.25" x14ac:dyDescent="0.2">
      <c r="A469" s="9" t="s">
        <v>161</v>
      </c>
      <c r="B469" s="9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12"/>
    </row>
    <row r="470" spans="1:13" ht="14.2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12"/>
    </row>
    <row r="471" spans="1:13" ht="14.25" x14ac:dyDescent="0.2">
      <c r="A471" s="4" t="s">
        <v>0</v>
      </c>
      <c r="B471" s="4"/>
      <c r="C471" s="4"/>
      <c r="D471" s="4"/>
      <c r="E471" s="4"/>
      <c r="F471" s="4"/>
      <c r="G471" s="4"/>
      <c r="H471" s="4"/>
      <c r="I471" s="4" t="s">
        <v>158</v>
      </c>
      <c r="J471" s="4"/>
      <c r="K471" s="4"/>
      <c r="L471" s="4"/>
      <c r="M471" s="12"/>
    </row>
    <row r="472" spans="1:13" ht="14.25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12"/>
    </row>
    <row r="473" spans="1:13" ht="14.25" x14ac:dyDescent="0.2">
      <c r="A473" s="4" t="s">
        <v>104</v>
      </c>
      <c r="B473" s="4"/>
      <c r="C473" s="4"/>
      <c r="D473" s="4"/>
      <c r="E473" s="4"/>
      <c r="F473" s="4"/>
      <c r="G473" s="4"/>
      <c r="H473" s="4"/>
      <c r="I473" s="4">
        <v>6.76</v>
      </c>
      <c r="J473" s="4"/>
      <c r="K473" s="4">
        <v>0</v>
      </c>
      <c r="L473" s="4"/>
      <c r="M473" s="12" t="s">
        <v>26</v>
      </c>
    </row>
    <row r="474" spans="1:13" ht="14.25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12"/>
    </row>
    <row r="475" spans="1:13" ht="14.25" x14ac:dyDescent="0.2">
      <c r="A475" s="4" t="s">
        <v>105</v>
      </c>
      <c r="B475" s="4"/>
      <c r="C475" s="4"/>
      <c r="D475" s="4"/>
      <c r="E475" s="4"/>
      <c r="F475" s="4"/>
      <c r="G475" s="4"/>
      <c r="H475" s="4"/>
      <c r="I475" s="4">
        <v>3185</v>
      </c>
      <c r="J475" s="4"/>
      <c r="L475" s="4"/>
      <c r="M475" s="12" t="s">
        <v>107</v>
      </c>
    </row>
    <row r="476" spans="1:13" ht="14.25" x14ac:dyDescent="0.2">
      <c r="A476" s="4"/>
      <c r="B476" s="4"/>
      <c r="C476" s="4"/>
      <c r="D476" s="4"/>
      <c r="E476" s="4"/>
      <c r="F476" s="4"/>
      <c r="G476" s="4"/>
      <c r="H476" s="4"/>
      <c r="J476" s="4"/>
      <c r="K476" s="4"/>
      <c r="L476" s="4"/>
      <c r="M476" s="12"/>
    </row>
    <row r="477" spans="1:13" ht="14.25" x14ac:dyDescent="0.2">
      <c r="A477" s="4" t="s">
        <v>120</v>
      </c>
      <c r="I477" t="s">
        <v>162</v>
      </c>
      <c r="K477" s="4"/>
      <c r="M477" s="12" t="s">
        <v>115</v>
      </c>
    </row>
    <row r="478" spans="1:13" ht="14.25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12"/>
    </row>
    <row r="479" spans="1:13" ht="14.25" x14ac:dyDescent="0.2">
      <c r="A479" s="4" t="s">
        <v>121</v>
      </c>
      <c r="B479" s="4"/>
      <c r="C479" s="4"/>
      <c r="D479" s="4"/>
      <c r="E479" s="4"/>
      <c r="F479" s="4"/>
      <c r="G479" s="4"/>
      <c r="H479" s="4"/>
      <c r="I479" s="4"/>
      <c r="J479" s="4"/>
      <c r="L479" s="4"/>
      <c r="M479" s="12" t="s">
        <v>107</v>
      </c>
    </row>
    <row r="480" spans="1:13" ht="14.25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12"/>
    </row>
    <row r="481" spans="1:13" ht="14.25" x14ac:dyDescent="0.2">
      <c r="A481" s="9" t="s">
        <v>163</v>
      </c>
      <c r="B481" s="9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12"/>
    </row>
    <row r="482" spans="1:13" ht="14.25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12"/>
    </row>
    <row r="483" spans="1:13" ht="14.25" x14ac:dyDescent="0.2">
      <c r="A483" s="4" t="s">
        <v>0</v>
      </c>
      <c r="B483" s="4"/>
      <c r="C483" s="4"/>
      <c r="D483" s="4"/>
      <c r="E483" s="4"/>
      <c r="F483" s="4"/>
      <c r="G483" s="4"/>
      <c r="H483" s="4"/>
      <c r="I483" s="4" t="s">
        <v>158</v>
      </c>
      <c r="J483" s="4"/>
      <c r="K483" s="4"/>
      <c r="L483" s="4"/>
      <c r="M483" s="12"/>
    </row>
    <row r="484" spans="1:13" ht="14.25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12"/>
    </row>
    <row r="485" spans="1:13" ht="14.25" x14ac:dyDescent="0.2">
      <c r="A485" s="4" t="s">
        <v>104</v>
      </c>
      <c r="B485" s="4"/>
      <c r="C485" s="4"/>
      <c r="D485" s="4"/>
      <c r="E485" s="4"/>
      <c r="F485" s="4"/>
      <c r="G485" s="4"/>
      <c r="H485" s="4"/>
      <c r="I485" s="4">
        <v>2.23</v>
      </c>
      <c r="J485" s="4"/>
      <c r="K485" s="4">
        <v>0</v>
      </c>
      <c r="L485" s="4"/>
      <c r="M485" s="12" t="s">
        <v>26</v>
      </c>
    </row>
    <row r="486" spans="1:13" ht="14.25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12"/>
    </row>
    <row r="487" spans="1:13" ht="14.25" x14ac:dyDescent="0.2">
      <c r="A487" s="4" t="s">
        <v>105</v>
      </c>
      <c r="B487" s="4"/>
      <c r="C487" s="4"/>
      <c r="D487" s="4"/>
      <c r="E487" s="4"/>
      <c r="F487" s="4"/>
      <c r="G487" s="4"/>
      <c r="H487" s="4"/>
      <c r="I487" s="4">
        <v>3185</v>
      </c>
      <c r="J487" s="4"/>
      <c r="L487" s="4"/>
      <c r="M487" s="12" t="s">
        <v>107</v>
      </c>
    </row>
    <row r="488" spans="1:13" ht="14.25" x14ac:dyDescent="0.2">
      <c r="A488" s="4"/>
      <c r="B488" s="4"/>
      <c r="C488" s="4"/>
      <c r="D488" s="4"/>
      <c r="E488" s="4"/>
      <c r="F488" s="4"/>
      <c r="G488" s="4"/>
      <c r="H488" s="4"/>
      <c r="J488" s="4"/>
      <c r="K488" s="4"/>
      <c r="L488" s="4"/>
      <c r="M488" s="12"/>
    </row>
    <row r="489" spans="1:13" ht="14.25" x14ac:dyDescent="0.2">
      <c r="A489" s="4" t="s">
        <v>120</v>
      </c>
      <c r="I489" t="s">
        <v>162</v>
      </c>
      <c r="K489" s="4"/>
      <c r="M489" s="12" t="s">
        <v>115</v>
      </c>
    </row>
    <row r="490" spans="1:13" ht="14.25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12"/>
    </row>
    <row r="491" spans="1:13" ht="14.25" x14ac:dyDescent="0.2">
      <c r="A491" s="4" t="s">
        <v>121</v>
      </c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12" t="s">
        <v>107</v>
      </c>
    </row>
    <row r="492" spans="1:13" ht="14.25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12"/>
    </row>
    <row r="493" spans="1:13" ht="14.25" x14ac:dyDescent="0.2">
      <c r="A493" s="9" t="s">
        <v>164</v>
      </c>
      <c r="B493" s="9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12"/>
    </row>
    <row r="494" spans="1:13" ht="14.25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12"/>
    </row>
    <row r="495" spans="1:13" ht="14.25" x14ac:dyDescent="0.2">
      <c r="A495" s="4" t="s">
        <v>0</v>
      </c>
      <c r="B495" s="4"/>
      <c r="C495" s="4"/>
      <c r="D495" s="4"/>
      <c r="E495" s="4"/>
      <c r="F495" s="4"/>
      <c r="G495" s="4"/>
      <c r="H495" s="4"/>
      <c r="I495" s="4" t="s">
        <v>130</v>
      </c>
      <c r="J495" s="4"/>
      <c r="K495" s="4"/>
      <c r="L495" s="4"/>
      <c r="M495" s="12"/>
    </row>
    <row r="496" spans="1:13" ht="14.25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12"/>
    </row>
    <row r="497" spans="1:13" ht="14.25" x14ac:dyDescent="0.2">
      <c r="A497" s="4" t="s">
        <v>104</v>
      </c>
      <c r="B497" s="4"/>
      <c r="C497" s="4"/>
      <c r="D497" s="4"/>
      <c r="E497" s="4"/>
      <c r="F497" s="4"/>
      <c r="G497" s="4"/>
      <c r="H497" s="4"/>
      <c r="I497" s="4">
        <v>4.2699999999999996</v>
      </c>
      <c r="J497" s="4"/>
      <c r="K497" s="4">
        <v>0</v>
      </c>
      <c r="L497" s="4"/>
      <c r="M497" s="12" t="s">
        <v>26</v>
      </c>
    </row>
    <row r="498" spans="1:13" ht="14.25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L498" s="4"/>
      <c r="M498" s="12"/>
    </row>
    <row r="499" spans="1:13" ht="14.25" x14ac:dyDescent="0.2">
      <c r="A499" s="4" t="s">
        <v>105</v>
      </c>
      <c r="B499" s="4"/>
      <c r="C499" s="4"/>
      <c r="D499" s="4"/>
      <c r="E499" s="4"/>
      <c r="F499" s="4"/>
      <c r="G499" s="4"/>
      <c r="H499" s="4"/>
      <c r="I499" s="4">
        <v>9945</v>
      </c>
      <c r="J499" s="4"/>
      <c r="K499" s="4"/>
      <c r="L499" s="4"/>
      <c r="M499" s="12" t="s">
        <v>107</v>
      </c>
    </row>
    <row r="500" spans="1:13" ht="14.25" x14ac:dyDescent="0.2">
      <c r="A500" s="4"/>
      <c r="B500" s="4"/>
      <c r="C500" s="4"/>
      <c r="D500" s="4"/>
      <c r="E500" s="4"/>
      <c r="F500" s="4"/>
      <c r="G500" s="4"/>
      <c r="H500" s="4"/>
      <c r="J500" s="4"/>
      <c r="K500" s="4"/>
      <c r="L500" s="4"/>
      <c r="M500" s="12"/>
    </row>
    <row r="501" spans="1:13" ht="14.25" x14ac:dyDescent="0.2">
      <c r="A501" s="4" t="s">
        <v>121</v>
      </c>
      <c r="B501" s="4"/>
      <c r="C501" s="4"/>
      <c r="D501" s="4"/>
      <c r="E501" s="4"/>
      <c r="F501" s="4"/>
      <c r="G501" s="4"/>
      <c r="H501" s="4"/>
      <c r="I501" s="4" t="s">
        <v>131</v>
      </c>
      <c r="J501" s="4"/>
      <c r="K501" s="4"/>
      <c r="L501" s="4"/>
      <c r="M501" s="12" t="s">
        <v>107</v>
      </c>
    </row>
    <row r="502" spans="1:13" ht="14.25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12"/>
    </row>
    <row r="503" spans="1:13" ht="14.25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12"/>
    </row>
    <row r="504" spans="1:13" ht="14.25" x14ac:dyDescent="0.2">
      <c r="A504" s="9" t="s">
        <v>165</v>
      </c>
      <c r="B504" s="9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12"/>
    </row>
    <row r="505" spans="1:13" ht="14.25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12"/>
    </row>
    <row r="506" spans="1:13" ht="14.25" x14ac:dyDescent="0.2">
      <c r="A506" s="4" t="s">
        <v>0</v>
      </c>
      <c r="B506" s="4"/>
      <c r="C506" s="4"/>
      <c r="D506" s="4"/>
      <c r="E506" s="4"/>
      <c r="F506" s="4"/>
      <c r="G506" s="4"/>
      <c r="H506" s="4"/>
      <c r="I506" s="4" t="s">
        <v>130</v>
      </c>
      <c r="J506" s="4"/>
      <c r="K506" s="4"/>
      <c r="L506" s="4"/>
      <c r="M506" s="12"/>
    </row>
    <row r="507" spans="1:13" ht="14.25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12"/>
    </row>
    <row r="508" spans="1:13" ht="14.25" x14ac:dyDescent="0.2">
      <c r="A508" s="4" t="s">
        <v>104</v>
      </c>
      <c r="B508" s="4"/>
      <c r="C508" s="4"/>
      <c r="D508" s="4"/>
      <c r="E508" s="4"/>
      <c r="F508" s="4"/>
      <c r="G508" s="4"/>
      <c r="H508" s="4"/>
      <c r="I508" s="4">
        <v>3.31</v>
      </c>
      <c r="J508" s="4"/>
      <c r="K508" s="4">
        <v>0</v>
      </c>
      <c r="L508" s="4"/>
      <c r="M508" s="12" t="s">
        <v>26</v>
      </c>
    </row>
    <row r="509" spans="1:13" ht="14.25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12"/>
    </row>
    <row r="510" spans="1:13" ht="14.25" x14ac:dyDescent="0.2">
      <c r="A510" s="4" t="s">
        <v>105</v>
      </c>
      <c r="B510" s="4"/>
      <c r="C510" s="4"/>
      <c r="D510" s="4"/>
      <c r="E510" s="4"/>
      <c r="F510" s="4"/>
      <c r="G510" s="4"/>
      <c r="H510" s="4"/>
      <c r="I510" s="4">
        <v>9945</v>
      </c>
      <c r="J510" s="4"/>
      <c r="K510" s="4"/>
      <c r="L510" s="4"/>
      <c r="M510" s="12" t="s">
        <v>107</v>
      </c>
    </row>
    <row r="511" spans="1:13" ht="14.25" x14ac:dyDescent="0.2">
      <c r="A511" s="4"/>
      <c r="B511" s="4"/>
      <c r="C511" s="4"/>
      <c r="D511" s="4"/>
      <c r="E511" s="4"/>
      <c r="F511" s="4"/>
      <c r="G511" s="4"/>
      <c r="H511" s="4"/>
      <c r="J511" s="4"/>
      <c r="K511" s="4"/>
      <c r="L511" s="4"/>
      <c r="M511" s="12"/>
    </row>
    <row r="512" spans="1:13" ht="14.25" x14ac:dyDescent="0.2">
      <c r="A512" s="4" t="s">
        <v>121</v>
      </c>
      <c r="B512" s="4"/>
      <c r="C512" s="4"/>
      <c r="D512" s="4"/>
      <c r="E512" s="4"/>
      <c r="F512" s="4"/>
      <c r="G512" s="4"/>
      <c r="H512" s="4"/>
      <c r="I512" s="4" t="s">
        <v>131</v>
      </c>
      <c r="J512" s="4"/>
      <c r="L512" s="4"/>
      <c r="M512" s="12" t="s">
        <v>107</v>
      </c>
    </row>
    <row r="513" spans="1:13" ht="14.25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12"/>
    </row>
    <row r="514" spans="1:13" ht="14.25" x14ac:dyDescent="0.2">
      <c r="A514" s="9" t="s">
        <v>166</v>
      </c>
      <c r="B514" s="9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12"/>
    </row>
    <row r="515" spans="1:13" ht="14.25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12"/>
    </row>
    <row r="516" spans="1:13" ht="14.25" x14ac:dyDescent="0.2">
      <c r="A516" s="4" t="s">
        <v>0</v>
      </c>
      <c r="B516" s="4"/>
      <c r="C516" s="4"/>
      <c r="D516" s="4"/>
      <c r="E516" s="4"/>
      <c r="F516" s="4"/>
      <c r="G516" s="4"/>
      <c r="H516" s="4"/>
      <c r="I516" s="4" t="s">
        <v>134</v>
      </c>
      <c r="J516" s="4"/>
      <c r="K516" s="4"/>
      <c r="L516" s="4"/>
      <c r="M516" s="12"/>
    </row>
    <row r="517" spans="1:13" ht="14.25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12"/>
    </row>
    <row r="518" spans="1:13" ht="14.25" x14ac:dyDescent="0.2">
      <c r="A518" s="4" t="s">
        <v>104</v>
      </c>
      <c r="B518" s="4"/>
      <c r="C518" s="4"/>
      <c r="D518" s="4"/>
      <c r="E518" s="4"/>
      <c r="F518" s="4"/>
      <c r="G518" s="4"/>
      <c r="H518" s="4"/>
      <c r="I518" s="4">
        <v>7.33</v>
      </c>
      <c r="J518" s="4"/>
      <c r="K518" s="4">
        <v>0</v>
      </c>
      <c r="L518" s="4"/>
      <c r="M518" s="12" t="s">
        <v>26</v>
      </c>
    </row>
    <row r="519" spans="1:13" ht="14.25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12"/>
    </row>
    <row r="520" spans="1:13" ht="14.25" x14ac:dyDescent="0.2">
      <c r="A520" s="4" t="s">
        <v>105</v>
      </c>
      <c r="B520" s="4"/>
      <c r="C520" s="4"/>
      <c r="D520" s="4"/>
      <c r="E520" s="4"/>
      <c r="F520" s="4"/>
      <c r="G520" s="4"/>
      <c r="H520" s="4"/>
      <c r="I520" s="4">
        <v>6375</v>
      </c>
      <c r="J520" s="4"/>
      <c r="L520" s="4"/>
      <c r="M520" s="12" t="s">
        <v>107</v>
      </c>
    </row>
    <row r="521" spans="1:13" ht="14.25" x14ac:dyDescent="0.2">
      <c r="A521" s="4"/>
      <c r="B521" s="4"/>
      <c r="C521" s="4"/>
      <c r="D521" s="4"/>
      <c r="E521" s="4"/>
      <c r="F521" s="4"/>
      <c r="G521" s="4"/>
      <c r="H521" s="4"/>
      <c r="J521" s="4"/>
      <c r="K521" s="4"/>
      <c r="L521" s="4"/>
      <c r="M521" s="12"/>
    </row>
    <row r="522" spans="1:13" ht="14.25" x14ac:dyDescent="0.2">
      <c r="A522" s="4" t="s">
        <v>120</v>
      </c>
      <c r="I522" t="s">
        <v>123</v>
      </c>
      <c r="K522" s="4"/>
      <c r="M522" s="12" t="s">
        <v>115</v>
      </c>
    </row>
    <row r="523" spans="1:13" ht="14.25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12"/>
    </row>
    <row r="524" spans="1:13" ht="14.25" x14ac:dyDescent="0.2">
      <c r="A524" s="4" t="s">
        <v>121</v>
      </c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12" t="s">
        <v>107</v>
      </c>
    </row>
    <row r="525" spans="1:13" ht="14.25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12"/>
    </row>
    <row r="526" spans="1:13" ht="14.25" x14ac:dyDescent="0.2">
      <c r="A526" s="9" t="s">
        <v>167</v>
      </c>
      <c r="B526" s="9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12"/>
    </row>
    <row r="527" spans="1:13" ht="14.25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12"/>
    </row>
    <row r="528" spans="1:13" ht="14.25" x14ac:dyDescent="0.2">
      <c r="A528" s="4" t="s">
        <v>0</v>
      </c>
      <c r="B528" s="4"/>
      <c r="C528" s="4"/>
      <c r="D528" s="4"/>
      <c r="E528" s="4"/>
      <c r="F528" s="4"/>
      <c r="G528" s="4"/>
      <c r="H528" s="4"/>
      <c r="I528" s="4" t="s">
        <v>117</v>
      </c>
      <c r="J528" s="4"/>
      <c r="K528" s="50"/>
      <c r="L528" s="4"/>
      <c r="M528" s="12"/>
    </row>
    <row r="529" spans="1:13" ht="14.25" x14ac:dyDescent="0.2"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12"/>
    </row>
    <row r="530" spans="1:13" ht="14.25" x14ac:dyDescent="0.2">
      <c r="A530" s="4" t="s">
        <v>104</v>
      </c>
      <c r="B530" s="4"/>
      <c r="C530" s="4"/>
      <c r="D530" s="4"/>
      <c r="E530" s="4"/>
      <c r="F530" s="4"/>
      <c r="G530" s="4"/>
      <c r="H530" s="4"/>
      <c r="I530" s="4">
        <v>1.2</v>
      </c>
      <c r="J530" s="4"/>
      <c r="K530" s="47">
        <v>0</v>
      </c>
      <c r="L530" s="4"/>
      <c r="M530" s="12" t="s">
        <v>26</v>
      </c>
    </row>
    <row r="531" spans="1:13" ht="14.25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12"/>
    </row>
    <row r="532" spans="1:13" ht="14.25" x14ac:dyDescent="0.2">
      <c r="A532" s="4"/>
      <c r="B532" s="4"/>
      <c r="C532" s="4"/>
      <c r="D532" s="4"/>
      <c r="E532" s="4"/>
      <c r="F532" s="4"/>
      <c r="G532" s="4"/>
      <c r="H532" s="4"/>
      <c r="I532" s="14"/>
      <c r="J532" s="4"/>
      <c r="K532" s="4">
        <v>0</v>
      </c>
      <c r="L532" s="4"/>
      <c r="M532" s="12"/>
    </row>
    <row r="533" spans="1:13" ht="14.25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12"/>
    </row>
    <row r="534" spans="1:13" ht="14.25" x14ac:dyDescent="0.2">
      <c r="A534" s="4" t="s">
        <v>105</v>
      </c>
      <c r="B534" s="4"/>
      <c r="C534" s="4"/>
      <c r="D534" s="4"/>
      <c r="E534" s="4"/>
      <c r="F534" s="4"/>
      <c r="G534" s="4"/>
      <c r="H534" s="4"/>
      <c r="I534" s="4">
        <v>1040</v>
      </c>
      <c r="J534" s="4"/>
      <c r="K534" s="4"/>
      <c r="L534" s="4"/>
      <c r="M534" s="12" t="s">
        <v>107</v>
      </c>
    </row>
    <row r="535" spans="1:13" ht="14.25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12"/>
    </row>
    <row r="536" spans="1:13" ht="14.25" x14ac:dyDescent="0.2">
      <c r="A536" s="4" t="s">
        <v>106</v>
      </c>
      <c r="B536" s="4"/>
      <c r="C536" s="4"/>
      <c r="D536" s="4"/>
      <c r="E536" s="4"/>
      <c r="F536" s="4"/>
      <c r="G536" s="4"/>
      <c r="H536" s="4"/>
      <c r="I536" s="4">
        <v>3</v>
      </c>
      <c r="J536" s="4"/>
      <c r="L536" s="4"/>
      <c r="M536" s="12" t="s">
        <v>108</v>
      </c>
    </row>
    <row r="537" spans="1:13" ht="14.25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12"/>
    </row>
    <row r="538" spans="1:13" ht="14.25" x14ac:dyDescent="0.2">
      <c r="A538" s="9" t="s">
        <v>168</v>
      </c>
      <c r="B538" s="9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12"/>
    </row>
    <row r="539" spans="1:13" ht="14.25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12"/>
    </row>
    <row r="540" spans="1:13" ht="14.25" x14ac:dyDescent="0.2">
      <c r="A540" s="4" t="s">
        <v>0</v>
      </c>
      <c r="B540" s="4"/>
      <c r="C540" s="4"/>
      <c r="D540" s="4"/>
      <c r="E540" s="4"/>
      <c r="F540" s="4"/>
      <c r="G540" s="4"/>
      <c r="H540" s="4"/>
      <c r="I540" s="4" t="s">
        <v>134</v>
      </c>
      <c r="J540" s="4"/>
      <c r="K540" s="4"/>
      <c r="L540" s="4"/>
      <c r="M540" s="12"/>
    </row>
    <row r="541" spans="1:13" ht="14.25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L541" s="4"/>
      <c r="M541" s="12"/>
    </row>
    <row r="542" spans="1:13" ht="14.25" x14ac:dyDescent="0.2">
      <c r="A542" s="4" t="s">
        <v>104</v>
      </c>
      <c r="B542" s="4"/>
      <c r="C542" s="4"/>
      <c r="D542" s="4"/>
      <c r="E542" s="4"/>
      <c r="F542" s="4"/>
      <c r="G542" s="4"/>
      <c r="H542" s="4"/>
      <c r="I542" s="4">
        <v>4.63</v>
      </c>
      <c r="J542" s="4"/>
      <c r="K542" s="4">
        <v>0</v>
      </c>
      <c r="L542" s="4"/>
      <c r="M542" s="12" t="s">
        <v>26</v>
      </c>
    </row>
    <row r="543" spans="1:13" ht="14.25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12"/>
    </row>
    <row r="544" spans="1:13" ht="14.25" x14ac:dyDescent="0.2">
      <c r="A544" s="4" t="s">
        <v>105</v>
      </c>
      <c r="B544" s="4"/>
      <c r="C544" s="4"/>
      <c r="D544" s="4"/>
      <c r="E544" s="4"/>
      <c r="F544" s="4"/>
      <c r="G544" s="4"/>
      <c r="H544" s="4"/>
      <c r="I544" s="4">
        <v>6375</v>
      </c>
      <c r="J544" s="4"/>
      <c r="L544" s="4"/>
      <c r="M544" s="12" t="s">
        <v>107</v>
      </c>
    </row>
    <row r="545" spans="1:13" ht="14.25" x14ac:dyDescent="0.2">
      <c r="A545" s="4"/>
      <c r="B545" s="4"/>
      <c r="C545" s="4"/>
      <c r="D545" s="4"/>
      <c r="E545" s="4"/>
      <c r="F545" s="4"/>
      <c r="G545" s="4"/>
      <c r="H545" s="4"/>
      <c r="J545" s="4"/>
      <c r="K545" s="4"/>
      <c r="L545" s="4"/>
      <c r="M545" s="12"/>
    </row>
    <row r="546" spans="1:13" ht="14.25" x14ac:dyDescent="0.2">
      <c r="A546" s="4" t="s">
        <v>120</v>
      </c>
      <c r="I546" t="s">
        <v>123</v>
      </c>
      <c r="K546" s="4"/>
      <c r="M546" s="12" t="s">
        <v>115</v>
      </c>
    </row>
    <row r="547" spans="1:13" ht="14.25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12"/>
    </row>
    <row r="548" spans="1:13" ht="14.25" x14ac:dyDescent="0.2">
      <c r="A548" s="4" t="s">
        <v>121</v>
      </c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12" t="s">
        <v>107</v>
      </c>
    </row>
    <row r="549" spans="1:13" ht="14.25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12"/>
    </row>
    <row r="550" spans="1:13" ht="14.25" x14ac:dyDescent="0.2">
      <c r="A550" s="9" t="s">
        <v>169</v>
      </c>
      <c r="B550" s="9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12"/>
    </row>
    <row r="551" spans="1:13" ht="14.25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12"/>
    </row>
    <row r="552" spans="1:13" ht="14.25" x14ac:dyDescent="0.2">
      <c r="A552" s="4" t="s">
        <v>0</v>
      </c>
      <c r="B552" s="4"/>
      <c r="C552" s="4"/>
      <c r="D552" s="4"/>
      <c r="E552" s="4"/>
      <c r="F552" s="4"/>
      <c r="G552" s="4"/>
      <c r="H552" s="4"/>
      <c r="I552" s="4" t="s">
        <v>117</v>
      </c>
      <c r="J552" s="4"/>
      <c r="K552" s="4"/>
      <c r="L552" s="4"/>
      <c r="M552" s="12"/>
    </row>
    <row r="553" spans="1:13" ht="14.25" x14ac:dyDescent="0.2">
      <c r="B553" s="4"/>
      <c r="C553" s="4"/>
      <c r="D553" s="4"/>
      <c r="E553" s="4"/>
      <c r="F553" s="4"/>
      <c r="G553" s="4"/>
      <c r="H553" s="4"/>
      <c r="I553" s="4"/>
      <c r="J553" s="4"/>
      <c r="L553" s="4"/>
      <c r="M553" s="12"/>
    </row>
    <row r="554" spans="1:13" ht="14.25" x14ac:dyDescent="0.2">
      <c r="A554" s="4" t="s">
        <v>104</v>
      </c>
      <c r="B554" s="4"/>
      <c r="C554" s="4"/>
      <c r="D554" s="4"/>
      <c r="E554" s="4"/>
      <c r="F554" s="4"/>
      <c r="G554" s="4"/>
      <c r="H554" s="4"/>
      <c r="I554" s="4">
        <v>1.52</v>
      </c>
      <c r="J554" s="4"/>
      <c r="K554" s="4">
        <v>0</v>
      </c>
      <c r="L554" s="4">
        <v>0</v>
      </c>
      <c r="M554" s="12" t="s">
        <v>26</v>
      </c>
    </row>
    <row r="555" spans="1:13" ht="14.25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12"/>
    </row>
    <row r="556" spans="1:13" ht="14.25" x14ac:dyDescent="0.2">
      <c r="A556" s="4"/>
      <c r="B556" s="4"/>
      <c r="C556" s="4"/>
      <c r="D556" s="4"/>
      <c r="E556" s="4"/>
      <c r="F556" s="4"/>
      <c r="G556" s="4"/>
      <c r="H556" s="4"/>
      <c r="I556" s="14"/>
      <c r="J556" s="4"/>
      <c r="L556" s="4"/>
      <c r="M556" s="12"/>
    </row>
    <row r="557" spans="1:13" ht="14.25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12"/>
    </row>
    <row r="558" spans="1:13" ht="14.25" x14ac:dyDescent="0.2">
      <c r="A558" s="4" t="s">
        <v>105</v>
      </c>
      <c r="B558" s="4"/>
      <c r="C558" s="4"/>
      <c r="D558" s="4"/>
      <c r="E558" s="4"/>
      <c r="F558" s="4"/>
      <c r="G558" s="4"/>
      <c r="H558" s="4"/>
      <c r="I558" s="4">
        <v>1040</v>
      </c>
      <c r="J558" s="4"/>
      <c r="K558" s="4"/>
      <c r="L558" s="4"/>
      <c r="M558" s="12" t="s">
        <v>107</v>
      </c>
    </row>
    <row r="559" spans="1:13" ht="14.25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12"/>
    </row>
    <row r="560" spans="1:13" ht="14.25" x14ac:dyDescent="0.2">
      <c r="A560" s="4" t="s">
        <v>106</v>
      </c>
      <c r="B560" s="4"/>
      <c r="C560" s="4"/>
      <c r="D560" s="4"/>
      <c r="E560" s="4"/>
      <c r="F560" s="4"/>
      <c r="G560" s="4"/>
      <c r="H560" s="4"/>
      <c r="I560" s="4">
        <v>3</v>
      </c>
      <c r="J560" s="4"/>
      <c r="K560" s="4"/>
      <c r="L560" s="4"/>
      <c r="M560" s="12" t="s">
        <v>108</v>
      </c>
    </row>
    <row r="561" spans="1:18" ht="14.25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12"/>
    </row>
    <row r="562" spans="1:18" ht="14.25" x14ac:dyDescent="0.2">
      <c r="A562" s="9" t="s">
        <v>170</v>
      </c>
      <c r="B562" s="9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12"/>
    </row>
    <row r="563" spans="1:18" ht="14.25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12"/>
    </row>
    <row r="564" spans="1:18" ht="14.25" x14ac:dyDescent="0.2">
      <c r="A564" s="4" t="s">
        <v>0</v>
      </c>
      <c r="B564" s="4"/>
      <c r="C564" s="4"/>
      <c r="D564" s="4"/>
      <c r="E564" s="4"/>
      <c r="F564" s="4"/>
      <c r="G564" s="4"/>
      <c r="H564" s="4"/>
      <c r="I564" s="4" t="s">
        <v>117</v>
      </c>
      <c r="J564" s="4"/>
      <c r="K564" s="4"/>
      <c r="L564" s="4"/>
      <c r="M564" s="12"/>
    </row>
    <row r="565" spans="1:18" ht="14.25" x14ac:dyDescent="0.2"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12"/>
    </row>
    <row r="566" spans="1:18" ht="14.25" x14ac:dyDescent="0.2">
      <c r="A566" s="4" t="s">
        <v>104</v>
      </c>
      <c r="B566" s="4"/>
      <c r="C566" s="4"/>
      <c r="D566" s="4"/>
      <c r="E566" s="4"/>
      <c r="F566" s="4"/>
      <c r="G566" s="4"/>
      <c r="H566" s="4"/>
      <c r="I566" s="4">
        <v>0.32</v>
      </c>
      <c r="J566" s="4"/>
      <c r="K566" s="4">
        <v>0</v>
      </c>
      <c r="L566" s="4">
        <v>0</v>
      </c>
      <c r="M566" s="12" t="s">
        <v>26</v>
      </c>
    </row>
    <row r="567" spans="1:18" ht="14.25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12"/>
    </row>
    <row r="568" spans="1:18" ht="14.25" x14ac:dyDescent="0.2">
      <c r="A568" s="4"/>
      <c r="B568" s="4"/>
      <c r="C568" s="4"/>
      <c r="D568" s="4"/>
      <c r="E568" s="4"/>
      <c r="F568" s="4"/>
      <c r="G568" s="4"/>
      <c r="H568" s="4"/>
      <c r="I568" s="14"/>
      <c r="J568" s="4"/>
      <c r="K568" s="4"/>
      <c r="L568" s="4"/>
      <c r="M568" s="12"/>
    </row>
    <row r="569" spans="1:18" ht="14.25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12"/>
    </row>
    <row r="570" spans="1:18" ht="14.25" x14ac:dyDescent="0.2">
      <c r="A570" s="4" t="s">
        <v>105</v>
      </c>
      <c r="B570" s="4"/>
      <c r="C570" s="4"/>
      <c r="D570" s="4"/>
      <c r="E570" s="4"/>
      <c r="F570" s="4"/>
      <c r="G570" s="4"/>
      <c r="H570" s="4"/>
      <c r="I570" s="4">
        <v>1040</v>
      </c>
      <c r="J570" s="4"/>
      <c r="K570" s="4"/>
      <c r="L570" s="4"/>
      <c r="M570" s="12" t="s">
        <v>107</v>
      </c>
    </row>
    <row r="571" spans="1:18" ht="14.25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12"/>
    </row>
    <row r="572" spans="1:18" ht="14.25" x14ac:dyDescent="0.2">
      <c r="A572" s="4" t="s">
        <v>106</v>
      </c>
      <c r="B572" s="4"/>
      <c r="C572" s="4"/>
      <c r="D572" s="4"/>
      <c r="E572" s="4"/>
      <c r="F572" s="4"/>
      <c r="G572" s="4"/>
      <c r="H572" s="4"/>
      <c r="I572" s="4">
        <v>3</v>
      </c>
      <c r="J572" s="4"/>
      <c r="K572" s="4"/>
      <c r="L572" s="4"/>
      <c r="M572" s="12" t="s">
        <v>108</v>
      </c>
    </row>
    <row r="573" spans="1:18" ht="14.25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8">
        <f>SUM(K59:K571)</f>
        <v>319</v>
      </c>
      <c r="L573" s="4"/>
      <c r="M573" s="4"/>
    </row>
    <row r="574" spans="1:18" ht="14.25" x14ac:dyDescent="0.2">
      <c r="A574" s="4"/>
      <c r="B574" s="4"/>
      <c r="C574" s="4"/>
      <c r="D574" s="4"/>
      <c r="E574" s="4"/>
      <c r="F574" s="4"/>
      <c r="G574" s="4"/>
      <c r="H574" s="4"/>
      <c r="I574" s="16" t="s">
        <v>13</v>
      </c>
      <c r="J574" s="4"/>
      <c r="K574" s="4"/>
      <c r="L574" s="4"/>
      <c r="M574" s="4"/>
      <c r="N574" s="20" t="s">
        <v>184</v>
      </c>
      <c r="O574" s="4"/>
      <c r="P574" s="4"/>
    </row>
    <row r="575" spans="1:18" ht="15" x14ac:dyDescent="0.25">
      <c r="A575" s="5" t="s">
        <v>104</v>
      </c>
      <c r="B575" s="4"/>
      <c r="C575" s="4"/>
      <c r="D575" s="4"/>
      <c r="E575" s="4"/>
      <c r="F575" s="4" t="s">
        <v>26</v>
      </c>
      <c r="G575" s="4" t="s">
        <v>178</v>
      </c>
      <c r="H575" s="4"/>
      <c r="I575" s="4" t="s">
        <v>26</v>
      </c>
      <c r="J575" s="4" t="s">
        <v>178</v>
      </c>
      <c r="K575" s="4"/>
      <c r="L575" s="4"/>
      <c r="M575" s="4"/>
      <c r="N575" s="4" t="s">
        <v>26</v>
      </c>
      <c r="O575" s="4" t="s">
        <v>178</v>
      </c>
      <c r="P575" s="4"/>
      <c r="R575" t="s">
        <v>215</v>
      </c>
    </row>
    <row r="576" spans="1:18" ht="14.25" x14ac:dyDescent="0.2">
      <c r="A576" s="4" t="s">
        <v>173</v>
      </c>
      <c r="B576" s="4"/>
      <c r="C576" s="4"/>
      <c r="D576" s="4"/>
      <c r="E576" s="4"/>
      <c r="F576" s="17">
        <f>0.32+1.52+1.21+0.73+2.03</f>
        <v>5.81</v>
      </c>
      <c r="G576" s="17">
        <f>((F576/229.19)*100)</f>
        <v>2.535014616693573</v>
      </c>
      <c r="H576" s="4"/>
      <c r="I576" s="17">
        <v>6.8</v>
      </c>
      <c r="J576" s="17">
        <f>(I576/248.19)*100</f>
        <v>2.7398364156493007</v>
      </c>
      <c r="K576" s="4"/>
      <c r="L576" s="4"/>
      <c r="M576" s="4"/>
      <c r="N576" s="21">
        <v>10</v>
      </c>
      <c r="O576" s="17">
        <f>(N576/319)*100</f>
        <v>3.1347962382445136</v>
      </c>
      <c r="P576" s="4"/>
      <c r="R576" s="29">
        <f>N576-F576</f>
        <v>4.1900000000000004</v>
      </c>
    </row>
    <row r="577" spans="1:18" ht="14.25" x14ac:dyDescent="0.2">
      <c r="A577" s="4" t="s">
        <v>174</v>
      </c>
      <c r="B577" s="4"/>
      <c r="C577" s="4"/>
      <c r="D577" s="4"/>
      <c r="E577" s="4"/>
      <c r="F577" s="17">
        <v>0.96</v>
      </c>
      <c r="G577" s="17">
        <f t="shared" ref="G577:G584" si="0">((F577/229.19)*100)</f>
        <v>0.4188664426894716</v>
      </c>
      <c r="H577" s="4"/>
      <c r="I577" s="17">
        <v>0</v>
      </c>
      <c r="J577" s="17">
        <f t="shared" ref="J577:J584" si="1">(I577/248.19)*100</f>
        <v>0</v>
      </c>
      <c r="K577" s="4"/>
      <c r="L577" s="4"/>
      <c r="M577" s="4"/>
      <c r="N577" s="21">
        <v>2</v>
      </c>
      <c r="O577" s="17">
        <f t="shared" ref="O577:O584" si="2">(N577/319)*100</f>
        <v>0.62695924764890276</v>
      </c>
      <c r="P577" s="4"/>
      <c r="R577" s="29">
        <f t="shared" ref="R577:R585" si="3">N577-F577</f>
        <v>1.04</v>
      </c>
    </row>
    <row r="578" spans="1:18" ht="14.25" x14ac:dyDescent="0.2">
      <c r="A578" s="4" t="s">
        <v>118</v>
      </c>
      <c r="B578" s="4"/>
      <c r="C578" s="4"/>
      <c r="D578" s="4"/>
      <c r="E578" s="4"/>
      <c r="F578" s="17">
        <f>0.67+0.18</f>
        <v>0.85000000000000009</v>
      </c>
      <c r="G578" s="17">
        <f t="shared" si="0"/>
        <v>0.37087132946463636</v>
      </c>
      <c r="H578" s="4"/>
      <c r="I578" s="17">
        <f>0.67+0.18</f>
        <v>0.85000000000000009</v>
      </c>
      <c r="J578" s="17">
        <f t="shared" si="1"/>
        <v>0.34247955195616264</v>
      </c>
      <c r="K578" s="4"/>
      <c r="L578" s="4"/>
      <c r="M578" s="4"/>
      <c r="N578" s="21">
        <v>15</v>
      </c>
      <c r="O578" s="17">
        <f t="shared" si="2"/>
        <v>4.7021943573667713</v>
      </c>
      <c r="P578" s="4"/>
      <c r="R578" s="29">
        <f t="shared" si="3"/>
        <v>14.15</v>
      </c>
    </row>
    <row r="579" spans="1:18" ht="14.25" x14ac:dyDescent="0.2">
      <c r="A579" s="4" t="s">
        <v>177</v>
      </c>
      <c r="B579" s="4"/>
      <c r="C579" s="4"/>
      <c r="D579" s="4"/>
      <c r="E579" s="4"/>
      <c r="F579" s="17">
        <v>1.0900000000000001</v>
      </c>
      <c r="G579" s="17">
        <f t="shared" si="0"/>
        <v>0.47558794013700423</v>
      </c>
      <c r="H579" s="4"/>
      <c r="I579" s="17">
        <v>1.0900000000000001</v>
      </c>
      <c r="J579" s="17">
        <f t="shared" si="1"/>
        <v>0.43917966074378506</v>
      </c>
      <c r="K579" s="4"/>
      <c r="L579" s="4"/>
      <c r="M579" s="4"/>
      <c r="N579" s="21">
        <v>17</v>
      </c>
      <c r="O579" s="17">
        <f t="shared" si="2"/>
        <v>5.3291536050156738</v>
      </c>
      <c r="P579" s="4"/>
      <c r="R579" s="29">
        <f t="shared" si="3"/>
        <v>15.91</v>
      </c>
    </row>
    <row r="580" spans="1:18" ht="14.25" x14ac:dyDescent="0.2">
      <c r="A580" s="4" t="s">
        <v>171</v>
      </c>
      <c r="B580" s="4"/>
      <c r="C580" s="4"/>
      <c r="D580" s="4"/>
      <c r="E580" s="4"/>
      <c r="F580" s="17">
        <f>3.31+4.27+1.66+5.26+11.61+11.85+9.23+8.85+8.98+10.26+4.05+4.09</f>
        <v>83.42</v>
      </c>
      <c r="G580" s="17">
        <f t="shared" si="0"/>
        <v>36.397748592870542</v>
      </c>
      <c r="H580" s="4"/>
      <c r="I580" s="18">
        <f>3.31+4.27+1.66+5.26+11.61+11.85+9.23+8.85+8.98+10.26+4.05+4.09+8</f>
        <v>91.42</v>
      </c>
      <c r="J580" s="18">
        <f t="shared" si="1"/>
        <v>36.834683105685158</v>
      </c>
      <c r="K580" s="4"/>
      <c r="L580" s="4" t="s">
        <v>182</v>
      </c>
      <c r="M580" s="4"/>
      <c r="N580" s="21">
        <v>0</v>
      </c>
      <c r="O580" s="17">
        <f t="shared" si="2"/>
        <v>0</v>
      </c>
      <c r="P580" s="4"/>
      <c r="R580" s="29">
        <f t="shared" si="3"/>
        <v>-83.42</v>
      </c>
    </row>
    <row r="581" spans="1:18" ht="14.25" x14ac:dyDescent="0.2">
      <c r="A581" s="4" t="s">
        <v>172</v>
      </c>
      <c r="B581" s="4"/>
      <c r="C581" s="4"/>
      <c r="D581" s="4"/>
      <c r="E581" s="4"/>
      <c r="F581" s="17">
        <f>4.63+7.33+33.85+2.03+0.36+2.04+9.3+0.89+5.46</f>
        <v>65.89</v>
      </c>
      <c r="G581" s="17">
        <f t="shared" si="0"/>
        <v>28.749072821676343</v>
      </c>
      <c r="H581" s="4"/>
      <c r="I581" s="17">
        <f>4.63+7.33+33.85+2.03+0.36+2.04+9.3+0.89+5.46</f>
        <v>65.89</v>
      </c>
      <c r="J581" s="17">
        <f t="shared" si="1"/>
        <v>26.548209033401832</v>
      </c>
      <c r="K581" s="4"/>
      <c r="L581" s="4"/>
      <c r="M581" s="4"/>
      <c r="N581" s="21">
        <v>65</v>
      </c>
      <c r="O581" s="17">
        <f t="shared" si="2"/>
        <v>20.376175548589341</v>
      </c>
      <c r="P581" s="4"/>
      <c r="R581" s="29">
        <f t="shared" si="3"/>
        <v>-0.89000000000000057</v>
      </c>
    </row>
    <row r="582" spans="1:18" ht="14.25" x14ac:dyDescent="0.2">
      <c r="A582" s="4" t="s">
        <v>158</v>
      </c>
      <c r="B582" s="4"/>
      <c r="C582" s="4"/>
      <c r="D582" s="4"/>
      <c r="E582" s="4"/>
      <c r="F582" s="17">
        <f>2.23+6.76+5.83+5.51</f>
        <v>20.329999999999998</v>
      </c>
      <c r="G582" s="17">
        <f t="shared" si="0"/>
        <v>8.8703695623718311</v>
      </c>
      <c r="H582" s="4"/>
      <c r="I582" s="17">
        <f>2.23+6.76+5.83+5.51</f>
        <v>20.329999999999998</v>
      </c>
      <c r="J582" s="17">
        <f t="shared" si="1"/>
        <v>8.1913050485515129</v>
      </c>
      <c r="K582" s="4"/>
      <c r="L582" s="4"/>
      <c r="M582" s="4"/>
      <c r="N582" s="21">
        <v>25</v>
      </c>
      <c r="O582" s="17">
        <f t="shared" si="2"/>
        <v>7.8369905956112857</v>
      </c>
      <c r="P582" s="4"/>
      <c r="R582" s="29">
        <f t="shared" si="3"/>
        <v>4.6700000000000017</v>
      </c>
    </row>
    <row r="583" spans="1:18" ht="14.25" x14ac:dyDescent="0.2">
      <c r="A583" s="4" t="s">
        <v>128</v>
      </c>
      <c r="B583" s="4"/>
      <c r="C583" s="4"/>
      <c r="D583" s="4"/>
      <c r="E583" s="4"/>
      <c r="F583" s="17">
        <f>3.52+2.96+2.67+15.03+0.15</f>
        <v>24.33</v>
      </c>
      <c r="G583" s="17">
        <f t="shared" si="0"/>
        <v>10.615646406911296</v>
      </c>
      <c r="H583" s="4"/>
      <c r="I583" s="18">
        <f>3.52+2.96+2.67+15.03+0.15+5</f>
        <v>29.33</v>
      </c>
      <c r="J583" s="18">
        <f t="shared" si="1"/>
        <v>11.817559128087352</v>
      </c>
      <c r="K583" s="4"/>
      <c r="L583" s="4" t="s">
        <v>183</v>
      </c>
      <c r="M583" s="4"/>
      <c r="N583" s="21">
        <v>77.5</v>
      </c>
      <c r="O583" s="17">
        <f t="shared" si="2"/>
        <v>24.294670846394983</v>
      </c>
      <c r="P583" s="4"/>
      <c r="R583" s="29">
        <f t="shared" si="3"/>
        <v>53.17</v>
      </c>
    </row>
    <row r="584" spans="1:18" ht="14.25" x14ac:dyDescent="0.2">
      <c r="A584" s="4" t="s">
        <v>122</v>
      </c>
      <c r="B584" s="4"/>
      <c r="C584" s="4"/>
      <c r="D584" s="4"/>
      <c r="E584" s="4"/>
      <c r="F584" s="17">
        <f>1.17+9.92+5.2+1.89+8.33</f>
        <v>26.509999999999998</v>
      </c>
      <c r="G584" s="17">
        <f t="shared" si="0"/>
        <v>11.566822287185303</v>
      </c>
      <c r="H584" s="4"/>
      <c r="I584" s="17">
        <f>1.17+9.92+5.2+1.89+8.33</f>
        <v>26.509999999999998</v>
      </c>
      <c r="J584" s="17">
        <f t="shared" si="1"/>
        <v>10.681332849832788</v>
      </c>
      <c r="K584" s="4"/>
      <c r="L584" s="4"/>
      <c r="M584" s="4"/>
      <c r="N584" s="21">
        <v>30</v>
      </c>
      <c r="O584" s="17">
        <f t="shared" si="2"/>
        <v>9.4043887147335425</v>
      </c>
      <c r="P584" s="4"/>
      <c r="R584" s="29">
        <f t="shared" si="3"/>
        <v>3.490000000000002</v>
      </c>
    </row>
    <row r="585" spans="1:18" ht="14.25" x14ac:dyDescent="0.2">
      <c r="A585" s="9" t="s">
        <v>175</v>
      </c>
      <c r="B585" s="9"/>
      <c r="C585" s="9"/>
      <c r="D585" s="9"/>
      <c r="E585" s="9"/>
      <c r="F585" s="19">
        <v>26.51</v>
      </c>
      <c r="G585" s="4"/>
      <c r="H585" s="4"/>
      <c r="I585" s="4"/>
      <c r="J585" s="4"/>
      <c r="K585" s="4"/>
      <c r="L585" s="4"/>
      <c r="M585" s="4"/>
      <c r="N585" s="9">
        <f>26.5+77.5</f>
        <v>104</v>
      </c>
      <c r="O585" s="4"/>
      <c r="P585" s="4"/>
      <c r="R585" s="29">
        <f t="shared" si="3"/>
        <v>77.489999999999995</v>
      </c>
    </row>
    <row r="586" spans="1:18" ht="14.25" x14ac:dyDescent="0.2">
      <c r="A586" s="4" t="s">
        <v>214</v>
      </c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>
        <v>77.5</v>
      </c>
      <c r="O586" s="4"/>
      <c r="P586" s="4"/>
    </row>
    <row r="587" spans="1:18" ht="14.25" x14ac:dyDescent="0.2">
      <c r="A587" s="4" t="s">
        <v>176</v>
      </c>
      <c r="B587" s="4"/>
      <c r="C587" s="4"/>
      <c r="D587" s="4"/>
      <c r="E587" s="4"/>
      <c r="F587" s="17">
        <f>SUM(F576:F584)</f>
        <v>229.18999999999994</v>
      </c>
      <c r="G587" s="4"/>
      <c r="H587" s="4"/>
      <c r="I587" s="18">
        <f>SUM(I576:I584)</f>
        <v>242.21999999999997</v>
      </c>
      <c r="J587" s="4"/>
      <c r="K587" s="4"/>
      <c r="L587" s="4"/>
      <c r="M587" s="4"/>
      <c r="N587" s="27">
        <f>SUM(N576:N584)+N586</f>
        <v>319</v>
      </c>
      <c r="O587" s="4"/>
      <c r="P587" s="4"/>
    </row>
    <row r="588" spans="1:18" ht="14.25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>
        <v>319</v>
      </c>
      <c r="O588" s="4"/>
      <c r="P588" s="4"/>
    </row>
    <row r="589" spans="1:18" ht="14.25" x14ac:dyDescent="0.2">
      <c r="A589" s="4"/>
      <c r="B589" s="4"/>
      <c r="C589" s="4"/>
      <c r="D589" s="4"/>
      <c r="E589" s="4"/>
      <c r="F589" s="17"/>
      <c r="G589" s="4"/>
      <c r="H589" s="4"/>
      <c r="I589" s="4"/>
      <c r="J589" s="4"/>
      <c r="K589" s="4"/>
      <c r="L589" s="4"/>
      <c r="M589" s="4"/>
    </row>
    <row r="590" spans="1:18" ht="14.25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</row>
    <row r="591" spans="1:18" ht="14.25" x14ac:dyDescent="0.2">
      <c r="A591" s="4"/>
      <c r="B591" s="4"/>
      <c r="C591" s="4"/>
      <c r="D591" s="4"/>
      <c r="E591" s="4"/>
      <c r="F591" s="17"/>
      <c r="G591" s="4"/>
      <c r="H591" s="4"/>
      <c r="I591" s="17"/>
      <c r="J591" s="4"/>
      <c r="K591" s="4"/>
      <c r="L591" s="17"/>
      <c r="M591" s="4"/>
      <c r="N591" s="4"/>
    </row>
    <row r="592" spans="1:18" ht="14.25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</row>
    <row r="593" spans="1:14" ht="14.25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</row>
  </sheetData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2E42B-5FF4-4CE0-80EE-8FD4FED2ADFE}">
  <dimension ref="A1:AG591"/>
  <sheetViews>
    <sheetView workbookViewId="0">
      <selection activeCell="X110" sqref="X110"/>
    </sheetView>
  </sheetViews>
  <sheetFormatPr defaultRowHeight="12" x14ac:dyDescent="0.2"/>
  <cols>
    <col min="13" max="13" width="14.28515625" customWidth="1"/>
    <col min="24" max="24" width="13.42578125" customWidth="1"/>
    <col min="33" max="33" width="13.28515625" customWidth="1"/>
  </cols>
  <sheetData>
    <row r="1" spans="1:33" ht="15" x14ac:dyDescent="0.25">
      <c r="A1" s="5" t="s">
        <v>216</v>
      </c>
    </row>
    <row r="15" spans="1:33" ht="15" x14ac:dyDescent="0.25">
      <c r="A15" s="7" t="s">
        <v>21</v>
      </c>
      <c r="B15" s="8"/>
      <c r="C15" s="8"/>
      <c r="D15" s="4"/>
      <c r="E15" s="4"/>
      <c r="F15" s="4"/>
      <c r="G15" s="4"/>
      <c r="H15" s="4"/>
      <c r="I15" s="5" t="s">
        <v>12</v>
      </c>
      <c r="J15" s="4"/>
      <c r="K15" s="5" t="s">
        <v>13</v>
      </c>
      <c r="M15" s="5" t="s">
        <v>217</v>
      </c>
      <c r="N15" s="11"/>
      <c r="P15" s="7" t="s">
        <v>29</v>
      </c>
      <c r="T15" s="15" t="s">
        <v>12</v>
      </c>
      <c r="U15" s="4"/>
      <c r="V15" s="5" t="s">
        <v>13</v>
      </c>
      <c r="X15" s="5" t="s">
        <v>217</v>
      </c>
      <c r="Y15" s="11"/>
      <c r="AA15" s="7" t="s">
        <v>81</v>
      </c>
      <c r="AC15" s="5" t="s">
        <v>12</v>
      </c>
      <c r="AD15" s="4"/>
      <c r="AE15" s="5" t="s">
        <v>13</v>
      </c>
      <c r="AG15" s="5" t="s">
        <v>217</v>
      </c>
    </row>
    <row r="16" spans="1:33" ht="15" x14ac:dyDescent="0.25">
      <c r="A16" s="5" t="s">
        <v>3</v>
      </c>
      <c r="B16" s="4"/>
      <c r="C16" s="4"/>
      <c r="D16" s="4"/>
      <c r="E16" s="4"/>
      <c r="F16" s="4"/>
      <c r="G16" s="4"/>
      <c r="H16" s="4"/>
      <c r="N16" s="11"/>
      <c r="P16" s="5" t="s">
        <v>30</v>
      </c>
      <c r="Q16" s="4"/>
      <c r="R16" s="4"/>
      <c r="S16" s="4"/>
      <c r="T16" s="4"/>
      <c r="U16" s="4"/>
      <c r="V16" s="4"/>
      <c r="W16" s="4"/>
      <c r="X16" s="4"/>
      <c r="Y16" s="12"/>
      <c r="AA16" s="5" t="s">
        <v>82</v>
      </c>
      <c r="AB16" s="5"/>
      <c r="AC16" s="5"/>
      <c r="AD16" s="4"/>
      <c r="AE16" s="4"/>
      <c r="AF16" s="4"/>
    </row>
    <row r="17" spans="1:33" ht="14.25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N17" s="11"/>
      <c r="P17" s="4"/>
      <c r="Q17" s="4"/>
      <c r="R17" s="4"/>
      <c r="S17" s="4"/>
      <c r="T17" s="4"/>
      <c r="U17" s="4"/>
      <c r="V17" s="4"/>
      <c r="W17" s="4"/>
      <c r="X17" s="4"/>
      <c r="Y17" s="12"/>
      <c r="AA17" s="4"/>
      <c r="AB17" s="4"/>
      <c r="AD17" s="4"/>
      <c r="AE17" s="4"/>
      <c r="AF17" s="4"/>
      <c r="AG17" s="4"/>
    </row>
    <row r="18" spans="1:33" ht="14.25" x14ac:dyDescent="0.2">
      <c r="A18" s="4" t="s">
        <v>4</v>
      </c>
      <c r="B18" s="4"/>
      <c r="C18" s="4"/>
      <c r="D18" s="4"/>
      <c r="E18" s="4"/>
      <c r="F18" s="4"/>
      <c r="G18" s="4"/>
      <c r="H18" s="4"/>
      <c r="I18" s="6">
        <v>19026</v>
      </c>
      <c r="J18" s="4"/>
      <c r="M18">
        <v>0</v>
      </c>
      <c r="N18" s="12" t="s">
        <v>8</v>
      </c>
      <c r="P18" s="9" t="s">
        <v>31</v>
      </c>
      <c r="Q18" s="9"/>
      <c r="R18" s="9"/>
      <c r="S18" s="9"/>
      <c r="U18" s="4"/>
      <c r="V18" s="4"/>
      <c r="W18" s="4"/>
      <c r="X18" s="4"/>
      <c r="Y18" s="11"/>
      <c r="AA18" s="4" t="s">
        <v>83</v>
      </c>
      <c r="AB18" s="4"/>
      <c r="AC18" s="4">
        <v>280</v>
      </c>
      <c r="AD18" s="4"/>
      <c r="AE18" s="16">
        <v>293</v>
      </c>
      <c r="AF18" s="4"/>
      <c r="AG18" s="4">
        <v>226</v>
      </c>
    </row>
    <row r="19" spans="1:33" ht="14.25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N19" s="12"/>
      <c r="P19" s="4" t="s">
        <v>18</v>
      </c>
      <c r="Q19" s="4"/>
      <c r="R19" s="4"/>
      <c r="S19" s="4"/>
      <c r="T19" s="4">
        <v>159</v>
      </c>
      <c r="U19" s="4"/>
      <c r="V19" s="16">
        <v>166</v>
      </c>
      <c r="W19" s="4"/>
      <c r="X19" s="30">
        <v>131</v>
      </c>
      <c r="Y19" s="12" t="s">
        <v>35</v>
      </c>
      <c r="AA19" s="4"/>
      <c r="AB19" s="4"/>
      <c r="AC19" s="4"/>
      <c r="AD19" s="4"/>
      <c r="AE19" s="4"/>
      <c r="AF19" s="4"/>
      <c r="AG19" s="4"/>
    </row>
    <row r="20" spans="1:33" ht="14.25" x14ac:dyDescent="0.2">
      <c r="A20" s="4" t="s">
        <v>5</v>
      </c>
      <c r="B20" s="4"/>
      <c r="C20" s="4"/>
      <c r="D20" s="4"/>
      <c r="E20" s="4"/>
      <c r="F20" s="4"/>
      <c r="G20" s="4"/>
      <c r="H20" s="4"/>
      <c r="I20" s="4">
        <v>0</v>
      </c>
      <c r="J20" s="4"/>
      <c r="M20">
        <v>0</v>
      </c>
      <c r="N20" s="12" t="s">
        <v>9</v>
      </c>
      <c r="P20" s="10" t="s">
        <v>32</v>
      </c>
      <c r="Q20" s="4"/>
      <c r="R20" s="4"/>
      <c r="S20" s="4"/>
      <c r="T20" s="4">
        <v>0</v>
      </c>
      <c r="U20" s="4"/>
      <c r="V20" s="4">
        <v>0</v>
      </c>
      <c r="W20" s="4"/>
      <c r="X20" s="4">
        <v>0</v>
      </c>
      <c r="Y20" s="12"/>
      <c r="AA20" s="4" t="s">
        <v>84</v>
      </c>
      <c r="AB20" s="4"/>
      <c r="AC20" s="4">
        <v>0</v>
      </c>
      <c r="AD20" s="4"/>
      <c r="AE20" s="4"/>
      <c r="AF20" s="4"/>
      <c r="AG20" s="4"/>
    </row>
    <row r="21" spans="1:33" ht="14.25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N21" s="12"/>
      <c r="P21" s="4" t="s">
        <v>33</v>
      </c>
      <c r="Q21" s="4"/>
      <c r="R21" s="4"/>
      <c r="S21" s="4"/>
      <c r="T21" s="4">
        <v>0</v>
      </c>
      <c r="U21" s="4"/>
      <c r="V21" s="4"/>
      <c r="W21" s="4"/>
      <c r="X21" s="4"/>
      <c r="Y21" s="12" t="s">
        <v>40</v>
      </c>
      <c r="AA21" s="4"/>
      <c r="AB21" s="4"/>
      <c r="AC21" s="4"/>
      <c r="AD21" s="4"/>
      <c r="AE21" s="4"/>
      <c r="AF21" s="4"/>
      <c r="AG21" s="4"/>
    </row>
    <row r="22" spans="1:33" ht="14.25" x14ac:dyDescent="0.2">
      <c r="A22" s="4" t="s">
        <v>6</v>
      </c>
      <c r="B22" s="4"/>
      <c r="C22" s="4"/>
      <c r="D22" s="4"/>
      <c r="E22" s="4"/>
      <c r="F22" s="4"/>
      <c r="G22" s="4"/>
      <c r="H22" s="4"/>
      <c r="I22" s="4">
        <v>859</v>
      </c>
      <c r="J22" s="4"/>
      <c r="M22">
        <v>0</v>
      </c>
      <c r="N22" s="12" t="s">
        <v>10</v>
      </c>
      <c r="P22" s="4" t="s">
        <v>34</v>
      </c>
      <c r="Q22" s="4"/>
      <c r="R22" s="4"/>
      <c r="S22" s="4"/>
      <c r="T22" s="4">
        <v>0</v>
      </c>
      <c r="U22" s="4"/>
      <c r="V22" s="4"/>
      <c r="W22" s="4"/>
      <c r="X22" s="4"/>
      <c r="Y22" s="12" t="s">
        <v>41</v>
      </c>
      <c r="AA22" s="4" t="s">
        <v>85</v>
      </c>
      <c r="AB22" s="4"/>
      <c r="AC22" s="4">
        <v>0</v>
      </c>
      <c r="AD22" s="4"/>
      <c r="AE22" s="4"/>
      <c r="AF22" s="4"/>
      <c r="AG22" s="4"/>
    </row>
    <row r="23" spans="1:33" ht="14.2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N23" s="12"/>
      <c r="P23" s="4"/>
      <c r="Q23" s="4"/>
      <c r="R23" s="4"/>
      <c r="S23" s="4"/>
      <c r="T23" s="4"/>
      <c r="U23" s="4"/>
      <c r="V23" s="4"/>
      <c r="W23" s="4"/>
      <c r="X23" s="4"/>
      <c r="Y23" s="12"/>
      <c r="AA23" s="4"/>
      <c r="AB23" s="4"/>
      <c r="AC23" s="4"/>
      <c r="AD23" s="4"/>
      <c r="AE23" s="4"/>
      <c r="AF23" s="4"/>
      <c r="AG23" s="4"/>
    </row>
    <row r="24" spans="1:33" ht="14.25" x14ac:dyDescent="0.2">
      <c r="A24" s="4" t="s">
        <v>7</v>
      </c>
      <c r="B24" s="4"/>
      <c r="C24" s="4"/>
      <c r="D24" s="4"/>
      <c r="E24" s="4"/>
      <c r="F24" s="4"/>
      <c r="G24" s="4"/>
      <c r="H24" s="4"/>
      <c r="I24" s="4">
        <v>0</v>
      </c>
      <c r="J24" s="4"/>
      <c r="M24">
        <v>0</v>
      </c>
      <c r="N24" s="12" t="s">
        <v>11</v>
      </c>
      <c r="P24" s="9" t="s">
        <v>36</v>
      </c>
      <c r="Q24" s="9"/>
      <c r="R24" s="9"/>
      <c r="S24" s="9"/>
      <c r="T24" s="4"/>
      <c r="U24" s="4"/>
      <c r="V24" s="4"/>
      <c r="W24" s="4"/>
      <c r="X24" s="4"/>
      <c r="Y24" s="12"/>
      <c r="AA24" s="4"/>
      <c r="AB24" s="4"/>
      <c r="AC24" s="4"/>
      <c r="AD24" s="4"/>
      <c r="AE24" s="4"/>
      <c r="AF24" s="4"/>
      <c r="AG24" s="4"/>
    </row>
    <row r="25" spans="1:33" ht="15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N25" s="11"/>
      <c r="P25" s="4" t="s">
        <v>37</v>
      </c>
      <c r="Q25" s="4"/>
      <c r="R25" s="4"/>
      <c r="S25" s="4"/>
      <c r="T25" s="4">
        <v>3</v>
      </c>
      <c r="U25" s="4"/>
      <c r="V25" s="16">
        <v>3</v>
      </c>
      <c r="W25" s="4"/>
      <c r="X25" s="30">
        <v>2</v>
      </c>
      <c r="Y25" s="12" t="s">
        <v>35</v>
      </c>
      <c r="AA25" s="5" t="s">
        <v>1</v>
      </c>
      <c r="AB25" s="4"/>
      <c r="AC25" s="4"/>
      <c r="AD25" s="4"/>
      <c r="AE25" s="4"/>
      <c r="AF25" s="4"/>
      <c r="AG25" s="4"/>
    </row>
    <row r="26" spans="1:33" ht="14.2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N26" s="11"/>
      <c r="P26" s="4" t="s">
        <v>38</v>
      </c>
      <c r="Q26" s="4"/>
      <c r="R26" s="4"/>
      <c r="S26" s="4"/>
      <c r="T26" s="4">
        <v>0</v>
      </c>
      <c r="U26" s="4"/>
      <c r="V26" s="4"/>
      <c r="W26" s="4"/>
      <c r="X26" s="4"/>
      <c r="Y26" s="12" t="s">
        <v>42</v>
      </c>
      <c r="AA26" s="4" t="s">
        <v>86</v>
      </c>
      <c r="AB26" s="4"/>
      <c r="AC26" s="4">
        <v>0</v>
      </c>
      <c r="AD26" s="4"/>
      <c r="AE26" s="4"/>
      <c r="AF26" s="4"/>
      <c r="AG26" s="4"/>
    </row>
    <row r="27" spans="1:33" ht="15" x14ac:dyDescent="0.25">
      <c r="A27" s="5" t="s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N27" s="11"/>
      <c r="P27" s="4" t="s">
        <v>39</v>
      </c>
      <c r="Q27" s="4"/>
      <c r="R27" s="4"/>
      <c r="S27" s="4"/>
      <c r="T27" s="4">
        <v>0</v>
      </c>
      <c r="U27" s="4"/>
      <c r="V27" s="4"/>
      <c r="W27" s="4"/>
      <c r="X27" s="4"/>
      <c r="Y27" s="12" t="s">
        <v>42</v>
      </c>
      <c r="AA27" s="4"/>
      <c r="AB27" s="4"/>
      <c r="AD27" s="4"/>
      <c r="AE27" s="4"/>
      <c r="AF27" s="4"/>
      <c r="AG27" s="4"/>
    </row>
    <row r="28" spans="1:33" ht="14.25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N28" s="11"/>
      <c r="P28" s="10" t="s">
        <v>32</v>
      </c>
      <c r="Q28" s="4"/>
      <c r="R28" s="4"/>
      <c r="S28" s="4"/>
      <c r="T28" s="4"/>
      <c r="U28" s="4"/>
      <c r="V28" s="4"/>
      <c r="W28" s="4"/>
      <c r="X28" s="4"/>
      <c r="Y28" s="11"/>
      <c r="AA28" s="4" t="s">
        <v>87</v>
      </c>
      <c r="AB28" s="4"/>
      <c r="AC28" s="4">
        <v>144594</v>
      </c>
      <c r="AD28" s="4"/>
      <c r="AE28" s="22">
        <v>151371</v>
      </c>
      <c r="AF28" s="4"/>
      <c r="AG28" s="4">
        <v>120000</v>
      </c>
    </row>
    <row r="29" spans="1:33" ht="14.25" x14ac:dyDescent="0.2">
      <c r="A29" s="4" t="s">
        <v>15</v>
      </c>
      <c r="B29" s="4"/>
      <c r="C29" s="4"/>
      <c r="D29" s="4"/>
      <c r="E29" s="4"/>
      <c r="F29" s="4"/>
      <c r="G29" s="4"/>
      <c r="H29" s="4"/>
      <c r="I29" s="4">
        <v>36852</v>
      </c>
      <c r="J29" s="4"/>
      <c r="K29" s="16">
        <f>K33+K35</f>
        <v>38976.210000000006</v>
      </c>
      <c r="M29" s="31">
        <f>(M33+M35)</f>
        <v>32894</v>
      </c>
      <c r="N29" s="12" t="s">
        <v>8</v>
      </c>
      <c r="P29" s="4" t="s">
        <v>33</v>
      </c>
      <c r="Q29" s="4"/>
      <c r="R29" s="4"/>
      <c r="S29" s="4"/>
      <c r="T29" s="4">
        <v>0</v>
      </c>
      <c r="U29" s="4"/>
      <c r="V29" s="4"/>
      <c r="W29" s="4"/>
      <c r="X29" s="4">
        <v>200</v>
      </c>
      <c r="Y29" s="12" t="s">
        <v>40</v>
      </c>
      <c r="AA29" s="4"/>
      <c r="AB29" s="4"/>
      <c r="AC29" s="4"/>
      <c r="AD29" s="4"/>
      <c r="AE29" s="4"/>
      <c r="AF29" s="4"/>
      <c r="AG29" s="4"/>
    </row>
    <row r="30" spans="1:33" ht="14.25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N30" s="12"/>
      <c r="P30" s="4" t="s">
        <v>34</v>
      </c>
      <c r="Q30" s="4"/>
      <c r="R30" s="4"/>
      <c r="S30" s="4"/>
      <c r="T30" s="4">
        <v>0</v>
      </c>
      <c r="U30" s="4"/>
      <c r="V30" s="4"/>
      <c r="W30" s="4"/>
      <c r="X30" s="4">
        <v>24</v>
      </c>
      <c r="Y30" s="12" t="s">
        <v>41</v>
      </c>
      <c r="AA30" s="4" t="s">
        <v>88</v>
      </c>
      <c r="AB30" s="4"/>
      <c r="AC30" s="4">
        <v>0</v>
      </c>
      <c r="AD30" s="4"/>
      <c r="AE30" s="4"/>
      <c r="AF30" s="4"/>
      <c r="AG30" s="4"/>
    </row>
    <row r="31" spans="1:33" ht="14.25" x14ac:dyDescent="0.2">
      <c r="A31" s="4" t="s">
        <v>16</v>
      </c>
      <c r="B31" s="4"/>
      <c r="C31" s="4"/>
      <c r="D31" s="4"/>
      <c r="E31" s="4"/>
      <c r="F31" s="4"/>
      <c r="G31" s="4"/>
      <c r="H31" s="4"/>
      <c r="I31" s="4">
        <v>0</v>
      </c>
      <c r="J31" s="4"/>
      <c r="K31" s="4"/>
      <c r="N31" s="12" t="s">
        <v>8</v>
      </c>
      <c r="P31" s="4"/>
      <c r="Q31" s="4"/>
      <c r="R31" s="4"/>
      <c r="S31" s="4"/>
      <c r="T31" s="4"/>
      <c r="U31" s="4"/>
      <c r="V31" s="4"/>
      <c r="W31" s="4"/>
      <c r="X31" s="4"/>
      <c r="Y31" s="12"/>
      <c r="AA31" s="4"/>
      <c r="AB31" s="4"/>
      <c r="AC31" s="4"/>
      <c r="AD31" s="4"/>
      <c r="AE31" s="4"/>
      <c r="AF31" s="4"/>
      <c r="AG31" s="4"/>
    </row>
    <row r="32" spans="1:33" ht="14.2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N32" s="12"/>
      <c r="P32" s="9" t="s">
        <v>43</v>
      </c>
      <c r="Q32" s="9"/>
      <c r="R32" s="9"/>
      <c r="S32" s="9"/>
      <c r="T32" s="4"/>
      <c r="U32" s="4"/>
      <c r="V32" s="4"/>
      <c r="W32" s="4"/>
      <c r="X32" s="4"/>
      <c r="Y32" s="12"/>
      <c r="AA32" s="4" t="s">
        <v>89</v>
      </c>
      <c r="AB32" s="4"/>
      <c r="AC32" s="4">
        <v>22321</v>
      </c>
      <c r="AD32" s="4"/>
      <c r="AE32" s="4"/>
      <c r="AF32" s="4"/>
      <c r="AG32" s="4">
        <v>22000</v>
      </c>
    </row>
    <row r="33" spans="1:33" ht="14.25" x14ac:dyDescent="0.2">
      <c r="A33" s="4" t="s">
        <v>17</v>
      </c>
      <c r="B33" s="4"/>
      <c r="C33" s="4"/>
      <c r="D33" s="4"/>
      <c r="E33" s="4"/>
      <c r="F33" s="4"/>
      <c r="G33" s="4"/>
      <c r="H33" s="4"/>
      <c r="I33" s="4">
        <v>24409</v>
      </c>
      <c r="J33" s="4"/>
      <c r="K33" s="16">
        <f>I33+2018.52+I37</f>
        <v>37458.520000000004</v>
      </c>
      <c r="M33">
        <v>31822</v>
      </c>
      <c r="N33" s="12" t="s">
        <v>8</v>
      </c>
      <c r="P33" s="4" t="s">
        <v>198</v>
      </c>
      <c r="Q33" s="4"/>
      <c r="R33" s="4"/>
      <c r="S33" s="4"/>
      <c r="T33" s="4">
        <v>256</v>
      </c>
      <c r="U33" s="4"/>
      <c r="V33" s="16">
        <v>268</v>
      </c>
      <c r="W33" s="4"/>
      <c r="X33" s="30">
        <v>213</v>
      </c>
      <c r="Y33" s="12" t="s">
        <v>35</v>
      </c>
      <c r="AA33" s="4"/>
      <c r="AB33" s="4"/>
      <c r="AC33" s="4"/>
      <c r="AD33" s="4"/>
      <c r="AE33" s="4"/>
      <c r="AF33" s="4"/>
      <c r="AG33" s="4"/>
    </row>
    <row r="34" spans="1:33" ht="14.25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N34" s="12"/>
      <c r="P34" s="4" t="s">
        <v>38</v>
      </c>
      <c r="Q34" s="4"/>
      <c r="R34" s="4"/>
      <c r="S34" s="4"/>
      <c r="T34" s="4">
        <v>0</v>
      </c>
      <c r="U34" s="4"/>
      <c r="V34" s="4"/>
      <c r="W34" s="4"/>
      <c r="X34" s="4"/>
      <c r="Y34" s="12" t="s">
        <v>42</v>
      </c>
      <c r="AA34" s="4" t="s">
        <v>90</v>
      </c>
      <c r="AB34" s="4"/>
      <c r="AC34" s="4">
        <v>0</v>
      </c>
      <c r="AD34" s="4"/>
      <c r="AE34" s="4"/>
      <c r="AF34" s="4"/>
      <c r="AG34" s="4"/>
    </row>
    <row r="35" spans="1:33" ht="14.25" x14ac:dyDescent="0.2">
      <c r="A35" s="4" t="s">
        <v>18</v>
      </c>
      <c r="B35" s="4"/>
      <c r="C35" s="4"/>
      <c r="D35" s="4"/>
      <c r="E35" s="4"/>
      <c r="F35" s="4"/>
      <c r="G35" s="4"/>
      <c r="H35" s="4"/>
      <c r="I35" s="32">
        <v>1412</v>
      </c>
      <c r="J35" s="32"/>
      <c r="K35" s="33">
        <f>I35+105.69</f>
        <v>1517.69</v>
      </c>
      <c r="L35" s="34"/>
      <c r="M35" s="34">
        <v>1072</v>
      </c>
      <c r="N35" s="12" t="s">
        <v>8</v>
      </c>
      <c r="P35" s="4" t="s">
        <v>39</v>
      </c>
      <c r="Q35" s="4"/>
      <c r="R35" s="4"/>
      <c r="S35" s="4"/>
      <c r="T35" s="4">
        <v>0</v>
      </c>
      <c r="U35" s="4"/>
      <c r="V35" s="4"/>
      <c r="W35" s="4"/>
      <c r="X35" s="4"/>
      <c r="Y35" s="12" t="s">
        <v>42</v>
      </c>
      <c r="AA35" s="4"/>
      <c r="AB35" s="4"/>
      <c r="AC35" s="4"/>
      <c r="AD35" s="4"/>
      <c r="AE35" s="4"/>
      <c r="AF35" s="4"/>
      <c r="AG35" s="4"/>
    </row>
    <row r="36" spans="1:33" ht="14.2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N36" s="12"/>
      <c r="P36" s="10" t="s">
        <v>32</v>
      </c>
      <c r="Q36" s="4"/>
      <c r="R36" s="4"/>
      <c r="S36" s="4"/>
      <c r="T36" s="4"/>
      <c r="U36" s="4"/>
      <c r="V36" s="4"/>
      <c r="W36" s="4"/>
      <c r="X36" s="4"/>
      <c r="Y36" s="11"/>
      <c r="AA36" s="4" t="s">
        <v>91</v>
      </c>
      <c r="AB36" s="4"/>
      <c r="AC36" s="4">
        <v>0</v>
      </c>
      <c r="AD36" s="4"/>
      <c r="AE36" s="4"/>
      <c r="AF36" s="4"/>
      <c r="AG36" s="4"/>
    </row>
    <row r="37" spans="1:33" ht="14.25" x14ac:dyDescent="0.2">
      <c r="A37" s="4" t="s">
        <v>19</v>
      </c>
      <c r="B37" s="4"/>
      <c r="C37" s="4"/>
      <c r="D37" s="4"/>
      <c r="E37" s="4"/>
      <c r="F37" s="4"/>
      <c r="G37" s="4"/>
      <c r="H37" s="4"/>
      <c r="I37" s="4">
        <v>11031</v>
      </c>
      <c r="J37" s="4"/>
      <c r="K37" s="16">
        <v>0</v>
      </c>
      <c r="M37">
        <v>0</v>
      </c>
      <c r="N37" s="12" t="s">
        <v>9</v>
      </c>
      <c r="P37" s="4" t="s">
        <v>33</v>
      </c>
      <c r="Q37" s="4"/>
      <c r="R37" s="4"/>
      <c r="S37" s="4"/>
      <c r="T37" s="4">
        <v>0</v>
      </c>
      <c r="U37" s="4"/>
      <c r="V37" s="4"/>
      <c r="W37" s="4"/>
      <c r="X37" s="4">
        <v>180</v>
      </c>
      <c r="Y37" s="12" t="s">
        <v>40</v>
      </c>
      <c r="AA37" s="4"/>
      <c r="AB37" s="4"/>
      <c r="AC37" s="4"/>
      <c r="AD37" s="4"/>
      <c r="AE37" s="4"/>
      <c r="AF37" s="4"/>
      <c r="AG37" s="4"/>
    </row>
    <row r="38" spans="1:33" ht="14.2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N38" s="11"/>
      <c r="P38" s="4" t="s">
        <v>34</v>
      </c>
      <c r="Q38" s="4"/>
      <c r="R38" s="4"/>
      <c r="S38" s="4"/>
      <c r="T38" s="4">
        <v>0</v>
      </c>
      <c r="U38" s="4"/>
      <c r="V38" s="4"/>
      <c r="W38" s="4"/>
      <c r="X38" s="4">
        <v>6</v>
      </c>
      <c r="Y38" s="12" t="s">
        <v>41</v>
      </c>
      <c r="AA38" s="4" t="s">
        <v>92</v>
      </c>
      <c r="AB38" s="4"/>
      <c r="AC38" s="4">
        <v>0</v>
      </c>
      <c r="AD38" s="4"/>
      <c r="AE38" s="4"/>
      <c r="AF38" s="4"/>
      <c r="AG38" s="4"/>
    </row>
    <row r="39" spans="1:33" ht="15" x14ac:dyDescent="0.25">
      <c r="A39" s="5" t="s">
        <v>20</v>
      </c>
      <c r="B39" s="4"/>
      <c r="C39" s="4"/>
      <c r="D39" s="4"/>
      <c r="E39" s="4"/>
      <c r="F39" s="4"/>
      <c r="G39" s="4"/>
      <c r="H39" s="4"/>
      <c r="I39" s="4"/>
      <c r="J39" s="4"/>
      <c r="K39" s="4"/>
      <c r="N39" s="11"/>
      <c r="P39" s="4"/>
      <c r="Q39" s="4"/>
      <c r="R39" s="4"/>
      <c r="S39" s="4"/>
      <c r="T39" s="4"/>
      <c r="U39" s="4"/>
      <c r="V39" s="4"/>
      <c r="W39" s="4"/>
      <c r="X39" s="4"/>
      <c r="Y39" s="12"/>
      <c r="AA39" s="4"/>
      <c r="AB39" s="4"/>
      <c r="AC39" s="4"/>
      <c r="AD39" s="4"/>
      <c r="AE39" s="4"/>
      <c r="AF39" s="4"/>
      <c r="AG39" s="4"/>
    </row>
    <row r="40" spans="1:33" ht="14.25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N40" s="11"/>
      <c r="P40" s="9" t="s">
        <v>44</v>
      </c>
      <c r="Q40" s="9"/>
      <c r="R40" s="9"/>
      <c r="S40" s="9"/>
      <c r="T40" s="4"/>
      <c r="U40" s="4"/>
      <c r="V40" s="4"/>
      <c r="W40" s="4"/>
      <c r="X40" s="4"/>
      <c r="Y40" s="12"/>
      <c r="AA40" s="4" t="s">
        <v>93</v>
      </c>
      <c r="AB40" s="4"/>
      <c r="AC40" s="4">
        <v>0</v>
      </c>
      <c r="AD40" s="4"/>
      <c r="AE40" s="4"/>
      <c r="AF40" s="4"/>
      <c r="AG40" s="4"/>
    </row>
    <row r="41" spans="1:33" ht="14.25" x14ac:dyDescent="0.2">
      <c r="A41" s="4" t="s">
        <v>22</v>
      </c>
      <c r="B41" s="4"/>
      <c r="C41" s="4"/>
      <c r="D41" s="4"/>
      <c r="E41" s="4"/>
      <c r="F41" s="4"/>
      <c r="G41" s="4"/>
      <c r="H41" s="4"/>
      <c r="I41" s="4"/>
      <c r="J41" s="4"/>
      <c r="K41" s="4"/>
      <c r="N41" s="11"/>
      <c r="P41" s="4" t="s">
        <v>37</v>
      </c>
      <c r="Q41" s="4"/>
      <c r="R41" s="4"/>
      <c r="S41" s="4"/>
      <c r="T41" s="4">
        <v>110</v>
      </c>
      <c r="U41" s="4"/>
      <c r="V41" s="16">
        <v>114</v>
      </c>
      <c r="W41" s="4"/>
      <c r="X41" s="30">
        <v>92</v>
      </c>
      <c r="Y41" s="12" t="s">
        <v>35</v>
      </c>
      <c r="AA41" s="4"/>
      <c r="AB41" s="4"/>
      <c r="AC41" s="4"/>
      <c r="AD41" s="4"/>
      <c r="AE41" s="4"/>
      <c r="AG41" s="4"/>
    </row>
    <row r="42" spans="1:33" ht="1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N42" s="11"/>
      <c r="P42" s="4" t="s">
        <v>38</v>
      </c>
      <c r="Q42" s="4"/>
      <c r="R42" s="4"/>
      <c r="S42" s="4"/>
      <c r="T42" s="4">
        <v>0</v>
      </c>
      <c r="U42" s="4"/>
      <c r="V42" s="4"/>
      <c r="W42" s="4"/>
      <c r="X42" s="4"/>
      <c r="Y42" s="12" t="s">
        <v>42</v>
      </c>
      <c r="AA42" s="5" t="s">
        <v>95</v>
      </c>
      <c r="AB42" s="4"/>
      <c r="AC42" s="4"/>
      <c r="AD42" s="4"/>
      <c r="AE42" s="4"/>
    </row>
    <row r="43" spans="1:33" ht="15" x14ac:dyDescent="0.25">
      <c r="A43" s="5" t="s">
        <v>23</v>
      </c>
      <c r="B43" s="4"/>
      <c r="C43" s="4"/>
      <c r="D43" s="4"/>
      <c r="E43" s="4"/>
      <c r="F43" s="4"/>
      <c r="G43" s="4"/>
      <c r="H43" s="4"/>
      <c r="I43" s="4"/>
      <c r="J43" s="4"/>
      <c r="K43" s="4"/>
      <c r="N43" s="11"/>
      <c r="P43" s="4" t="s">
        <v>39</v>
      </c>
      <c r="Q43" s="4"/>
      <c r="R43" s="4"/>
      <c r="S43" s="4"/>
      <c r="T43" s="4">
        <v>0</v>
      </c>
      <c r="U43" s="4"/>
      <c r="V43" s="4"/>
      <c r="W43" s="4"/>
      <c r="X43" s="4"/>
      <c r="Y43" s="12" t="s">
        <v>42</v>
      </c>
      <c r="AA43" s="4" t="s">
        <v>96</v>
      </c>
      <c r="AB43" s="4"/>
      <c r="AC43" s="4">
        <v>0</v>
      </c>
      <c r="AD43" s="4"/>
      <c r="AE43" s="4"/>
    </row>
    <row r="44" spans="1:33" ht="14.25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N44" s="11"/>
      <c r="P44" s="10" t="s">
        <v>32</v>
      </c>
      <c r="Q44" s="4"/>
      <c r="R44" s="4"/>
      <c r="S44" s="4"/>
      <c r="T44" s="4"/>
      <c r="U44" s="4"/>
      <c r="V44" s="4"/>
      <c r="W44" s="4"/>
      <c r="X44" s="4"/>
      <c r="Y44" s="11"/>
      <c r="AA44" s="4"/>
      <c r="AB44" s="4"/>
      <c r="AC44" s="4"/>
      <c r="AD44" s="4"/>
      <c r="AE44" s="4"/>
      <c r="AG44" s="4"/>
    </row>
    <row r="45" spans="1:33" ht="14.25" x14ac:dyDescent="0.2">
      <c r="A45" s="4" t="s">
        <v>24</v>
      </c>
      <c r="B45" s="4"/>
      <c r="C45" s="4"/>
      <c r="D45" s="4"/>
      <c r="E45" s="4"/>
      <c r="F45" s="4"/>
      <c r="G45" s="4"/>
      <c r="H45" s="4"/>
      <c r="I45" s="4">
        <v>221.8</v>
      </c>
      <c r="J45" s="4"/>
      <c r="K45" s="4"/>
      <c r="M45" s="4">
        <v>221.8</v>
      </c>
      <c r="N45" s="12" t="s">
        <v>26</v>
      </c>
      <c r="P45" s="4" t="s">
        <v>33</v>
      </c>
      <c r="Q45" s="4"/>
      <c r="R45" s="4"/>
      <c r="S45" s="4"/>
      <c r="T45" s="4">
        <v>0</v>
      </c>
      <c r="U45" s="4"/>
      <c r="V45" s="4"/>
      <c r="W45" s="4"/>
      <c r="X45" s="4">
        <v>200</v>
      </c>
      <c r="Y45" s="12" t="s">
        <v>40</v>
      </c>
      <c r="AA45" s="4" t="s">
        <v>97</v>
      </c>
      <c r="AB45" s="4"/>
      <c r="AC45" s="4">
        <v>0</v>
      </c>
      <c r="AD45" s="4"/>
      <c r="AE45" s="4"/>
      <c r="AG45" s="4"/>
    </row>
    <row r="46" spans="1:33" ht="14.25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M46" s="4"/>
      <c r="N46" s="12"/>
      <c r="P46" s="4" t="s">
        <v>34</v>
      </c>
      <c r="Q46" s="4"/>
      <c r="R46" s="4"/>
      <c r="S46" s="4"/>
      <c r="T46" s="4">
        <v>0</v>
      </c>
      <c r="U46" s="4"/>
      <c r="V46" s="4"/>
      <c r="W46" s="4"/>
      <c r="X46" s="4">
        <v>24</v>
      </c>
      <c r="Y46" s="12" t="s">
        <v>41</v>
      </c>
      <c r="AA46" s="4"/>
      <c r="AB46" s="4"/>
      <c r="AC46" s="4"/>
      <c r="AD46" s="4"/>
      <c r="AE46" s="4"/>
      <c r="AG46" s="4"/>
    </row>
    <row r="47" spans="1:33" ht="14.25" x14ac:dyDescent="0.2">
      <c r="A47" s="4" t="s">
        <v>25</v>
      </c>
      <c r="B47" s="4"/>
      <c r="C47" s="4"/>
      <c r="D47" s="4"/>
      <c r="E47" s="4"/>
      <c r="F47" s="4"/>
      <c r="G47" s="4"/>
      <c r="H47" s="4"/>
      <c r="I47" s="4">
        <v>170</v>
      </c>
      <c r="J47" s="4"/>
      <c r="K47" s="4"/>
      <c r="M47" s="47">
        <v>100</v>
      </c>
      <c r="N47" s="12" t="s">
        <v>27</v>
      </c>
      <c r="P47" s="4"/>
      <c r="Q47" s="4"/>
      <c r="R47" s="4"/>
      <c r="S47" s="4"/>
      <c r="T47" s="4"/>
      <c r="U47" s="4"/>
      <c r="V47" s="4"/>
      <c r="W47" s="4"/>
      <c r="X47" s="4"/>
      <c r="Y47" s="12"/>
      <c r="AA47" s="4"/>
      <c r="AB47" s="4"/>
      <c r="AC47" s="4"/>
      <c r="AD47" s="4"/>
      <c r="AE47" s="4"/>
    </row>
    <row r="48" spans="1:33" ht="14.25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N48" s="11"/>
      <c r="P48" s="35" t="s">
        <v>45</v>
      </c>
      <c r="Q48" s="35"/>
      <c r="R48" s="35"/>
      <c r="S48" s="35"/>
      <c r="T48" s="35">
        <v>27</v>
      </c>
      <c r="U48" s="35"/>
      <c r="V48" s="36">
        <v>28</v>
      </c>
      <c r="W48" s="35"/>
      <c r="X48" s="37">
        <v>12</v>
      </c>
      <c r="Y48" s="38" t="s">
        <v>35</v>
      </c>
      <c r="AA48" s="4"/>
      <c r="AB48" s="4"/>
      <c r="AC48" s="4"/>
      <c r="AD48" s="4"/>
      <c r="AE48" s="4"/>
    </row>
    <row r="49" spans="1:33" ht="14.25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N49" s="11"/>
      <c r="P49" s="35" t="s">
        <v>38</v>
      </c>
      <c r="Q49" s="35"/>
      <c r="R49" s="35"/>
      <c r="S49" s="35"/>
      <c r="T49" s="35">
        <v>0</v>
      </c>
      <c r="U49" s="35"/>
      <c r="V49" s="35"/>
      <c r="W49" s="35"/>
      <c r="X49" s="35"/>
      <c r="Y49" s="38" t="s">
        <v>42</v>
      </c>
      <c r="AA49" s="4"/>
      <c r="AB49" s="4"/>
      <c r="AC49" s="4"/>
      <c r="AD49" s="4"/>
      <c r="AE49" s="4"/>
    </row>
    <row r="50" spans="1:33" ht="15" x14ac:dyDescent="0.25">
      <c r="A50" s="5" t="s">
        <v>28</v>
      </c>
      <c r="B50" s="4"/>
      <c r="C50" s="4"/>
      <c r="D50" s="4"/>
      <c r="E50" s="4"/>
      <c r="F50" s="4"/>
      <c r="G50" s="4"/>
      <c r="H50" s="4"/>
      <c r="I50" s="4"/>
      <c r="J50" s="4"/>
      <c r="K50" s="4"/>
      <c r="N50" s="11"/>
      <c r="P50" s="35" t="s">
        <v>39</v>
      </c>
      <c r="Q50" s="35"/>
      <c r="R50" s="35"/>
      <c r="S50" s="35"/>
      <c r="T50" s="35">
        <v>0</v>
      </c>
      <c r="U50" s="35"/>
      <c r="V50" s="35"/>
      <c r="W50" s="35"/>
      <c r="X50" s="35"/>
      <c r="Y50" s="38" t="s">
        <v>42</v>
      </c>
      <c r="AA50" s="4"/>
      <c r="AB50" s="4"/>
      <c r="AC50" s="4"/>
      <c r="AD50" s="4"/>
      <c r="AE50" s="4"/>
    </row>
    <row r="51" spans="1:33" ht="14.25" x14ac:dyDescent="0.2">
      <c r="A51" s="4" t="s">
        <v>102</v>
      </c>
      <c r="B51" s="4"/>
      <c r="C51" s="4"/>
      <c r="D51" s="4"/>
      <c r="E51" s="4"/>
      <c r="F51" s="4"/>
      <c r="G51" s="4"/>
      <c r="H51" s="4"/>
      <c r="I51" s="4"/>
      <c r="J51" s="4"/>
      <c r="K51" s="4"/>
      <c r="N51" s="11"/>
      <c r="P51" s="39" t="s">
        <v>32</v>
      </c>
      <c r="Q51" s="35"/>
      <c r="R51" s="35"/>
      <c r="S51" s="35"/>
      <c r="T51" s="35"/>
      <c r="U51" s="35"/>
      <c r="V51" s="35"/>
      <c r="W51" s="35"/>
      <c r="X51" s="35"/>
      <c r="Y51" s="40"/>
      <c r="AA51" s="4"/>
      <c r="AB51" s="4"/>
      <c r="AC51" s="4"/>
      <c r="AD51" s="4"/>
      <c r="AE51" s="4"/>
    </row>
    <row r="52" spans="1:33" ht="14.25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N52" s="11"/>
      <c r="P52" s="35" t="s">
        <v>33</v>
      </c>
      <c r="Q52" s="41"/>
      <c r="R52" s="41"/>
      <c r="S52" s="41"/>
      <c r="T52" s="35">
        <v>0</v>
      </c>
      <c r="U52" s="41"/>
      <c r="V52" s="41"/>
      <c r="W52" s="41"/>
      <c r="X52" s="41"/>
      <c r="Y52" s="38" t="s">
        <v>40</v>
      </c>
      <c r="AA52" s="4"/>
      <c r="AB52" s="4"/>
      <c r="AC52" s="4"/>
      <c r="AD52" s="4"/>
      <c r="AE52" s="4"/>
    </row>
    <row r="53" spans="1:33" ht="14.25" x14ac:dyDescent="0.2">
      <c r="A53" s="9" t="s">
        <v>103</v>
      </c>
      <c r="B53" s="9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12"/>
      <c r="P53" s="35" t="s">
        <v>34</v>
      </c>
      <c r="Q53" s="35"/>
      <c r="R53" s="35"/>
      <c r="S53" s="35"/>
      <c r="T53" s="35">
        <v>0</v>
      </c>
      <c r="U53" s="35"/>
      <c r="V53" s="35"/>
      <c r="W53" s="35"/>
      <c r="X53" s="35"/>
      <c r="Y53" s="38" t="s">
        <v>41</v>
      </c>
      <c r="AA53" s="4"/>
      <c r="AB53" s="4"/>
      <c r="AC53" s="4"/>
      <c r="AD53" s="4"/>
      <c r="AE53" s="4"/>
      <c r="AF53" s="4"/>
    </row>
    <row r="54" spans="1:33" ht="14.2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2"/>
      <c r="P54" s="4"/>
      <c r="Q54" s="4"/>
      <c r="R54" s="4"/>
      <c r="S54" s="4"/>
      <c r="T54" s="4"/>
      <c r="U54" s="4"/>
      <c r="V54" s="4"/>
      <c r="W54" s="4"/>
      <c r="X54" s="4"/>
      <c r="Y54" s="12"/>
      <c r="AA54" s="4"/>
      <c r="AB54" s="4"/>
      <c r="AC54" s="4"/>
      <c r="AD54" s="4"/>
      <c r="AE54" s="4"/>
      <c r="AF54" s="4"/>
      <c r="AG54" s="4"/>
    </row>
    <row r="55" spans="1:33" ht="14.25" x14ac:dyDescent="0.2">
      <c r="A55" s="4" t="s">
        <v>0</v>
      </c>
      <c r="B55" s="4"/>
      <c r="C55" s="4"/>
      <c r="D55" s="4"/>
      <c r="E55" s="4"/>
      <c r="F55" s="4"/>
      <c r="G55" s="4"/>
      <c r="H55" s="4"/>
      <c r="I55" s="4" t="s">
        <v>113</v>
      </c>
      <c r="J55" s="4"/>
      <c r="K55" s="4"/>
      <c r="L55" s="4"/>
      <c r="M55" s="4"/>
      <c r="N55" s="12"/>
      <c r="P55" s="9" t="s">
        <v>46</v>
      </c>
      <c r="Q55" s="9"/>
      <c r="R55" s="9"/>
      <c r="S55" s="9"/>
      <c r="T55" s="4"/>
      <c r="U55" s="4"/>
      <c r="V55" s="4"/>
      <c r="W55" s="4"/>
      <c r="X55" s="4"/>
      <c r="Y55" s="12"/>
      <c r="AA55" s="4"/>
      <c r="AB55" s="4"/>
      <c r="AC55" s="4"/>
      <c r="AD55" s="4"/>
      <c r="AE55" s="4"/>
      <c r="AF55" s="4"/>
      <c r="AG55" s="4"/>
    </row>
    <row r="56" spans="1:33" ht="14.25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2"/>
      <c r="P56" s="4" t="s">
        <v>18</v>
      </c>
      <c r="Q56" s="4"/>
      <c r="R56" s="4"/>
      <c r="S56" s="4"/>
      <c r="T56" s="4">
        <v>58</v>
      </c>
      <c r="U56" s="4"/>
      <c r="V56" s="16">
        <v>61</v>
      </c>
      <c r="W56" s="4"/>
      <c r="X56" s="30">
        <v>49</v>
      </c>
      <c r="Y56" s="12" t="s">
        <v>35</v>
      </c>
      <c r="AA56" s="4"/>
      <c r="AB56" s="4"/>
      <c r="AC56" s="4"/>
      <c r="AD56" s="4"/>
      <c r="AE56" s="4"/>
      <c r="AF56" s="4"/>
      <c r="AG56" s="4"/>
    </row>
    <row r="57" spans="1:33" ht="14.25" x14ac:dyDescent="0.2">
      <c r="A57" s="4" t="s">
        <v>104</v>
      </c>
      <c r="B57" s="4"/>
      <c r="C57" s="4"/>
      <c r="D57" s="4"/>
      <c r="E57" s="4"/>
      <c r="F57" s="4"/>
      <c r="G57" s="4"/>
      <c r="H57" s="4"/>
      <c r="I57" s="4">
        <v>2.0299999999999998</v>
      </c>
      <c r="J57" s="4"/>
      <c r="K57" s="28">
        <v>0</v>
      </c>
      <c r="L57" s="4"/>
      <c r="M57" s="4">
        <v>0</v>
      </c>
      <c r="N57" s="12" t="s">
        <v>26</v>
      </c>
      <c r="P57" s="10" t="s">
        <v>32</v>
      </c>
      <c r="Q57" s="4"/>
      <c r="R57" s="4"/>
      <c r="S57" s="4"/>
      <c r="T57" s="4"/>
      <c r="U57" s="4"/>
      <c r="V57" s="4"/>
      <c r="W57" s="4"/>
      <c r="X57" s="4">
        <v>0</v>
      </c>
      <c r="Y57" s="12"/>
      <c r="AA57" s="4"/>
      <c r="AB57" s="4"/>
      <c r="AC57" s="4"/>
      <c r="AD57" s="4"/>
      <c r="AE57" s="4"/>
      <c r="AF57" s="4"/>
      <c r="AG57" s="4"/>
    </row>
    <row r="58" spans="1:33" ht="14.2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12"/>
      <c r="P58" s="4" t="s">
        <v>33</v>
      </c>
      <c r="Q58" s="4"/>
      <c r="R58" s="4"/>
      <c r="S58" s="4"/>
      <c r="T58" s="4">
        <v>0</v>
      </c>
      <c r="U58" s="4"/>
      <c r="V58" s="4"/>
      <c r="W58" s="4"/>
      <c r="X58" s="4"/>
      <c r="Y58" s="12" t="s">
        <v>40</v>
      </c>
      <c r="AA58" s="4"/>
      <c r="AB58" s="4"/>
      <c r="AC58" s="4"/>
      <c r="AD58" s="4"/>
      <c r="AE58" s="4"/>
      <c r="AF58" s="4"/>
      <c r="AG58" s="4"/>
    </row>
    <row r="59" spans="1:33" ht="14.25" x14ac:dyDescent="0.2">
      <c r="A59" s="4" t="s">
        <v>105</v>
      </c>
      <c r="B59" s="4"/>
      <c r="C59" s="4"/>
      <c r="D59" s="4"/>
      <c r="E59" s="4"/>
      <c r="F59" s="4"/>
      <c r="G59" s="4"/>
      <c r="H59" s="4"/>
      <c r="I59" s="4">
        <v>1.04</v>
      </c>
      <c r="J59" s="4"/>
      <c r="K59" s="4"/>
      <c r="L59" s="4"/>
      <c r="N59" s="12" t="s">
        <v>107</v>
      </c>
      <c r="P59" s="4" t="s">
        <v>34</v>
      </c>
      <c r="Q59" s="4"/>
      <c r="R59" s="4"/>
      <c r="S59" s="4"/>
      <c r="T59" s="4">
        <v>0</v>
      </c>
      <c r="U59" s="4"/>
      <c r="V59" s="4"/>
      <c r="W59" s="4"/>
      <c r="X59" s="4"/>
      <c r="Y59" s="12" t="s">
        <v>41</v>
      </c>
      <c r="AA59" s="4"/>
      <c r="AB59" s="4"/>
      <c r="AC59" s="4"/>
      <c r="AD59" s="4"/>
      <c r="AE59" s="4"/>
      <c r="AF59" s="4"/>
      <c r="AG59" s="4"/>
    </row>
    <row r="60" spans="1:33" ht="14.2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N60" s="12"/>
      <c r="P60" s="4"/>
      <c r="Q60" s="4"/>
      <c r="R60" s="4"/>
      <c r="S60" s="4"/>
      <c r="T60" s="4"/>
      <c r="U60" s="4"/>
      <c r="V60" s="4"/>
      <c r="W60" s="4"/>
      <c r="X60" s="4"/>
      <c r="Y60" s="12"/>
      <c r="AA60" s="4"/>
      <c r="AB60" s="4"/>
      <c r="AC60" s="4"/>
      <c r="AD60" s="4"/>
      <c r="AE60" s="4"/>
      <c r="AF60" s="4"/>
      <c r="AG60" s="4"/>
    </row>
    <row r="61" spans="1:33" ht="14.25" x14ac:dyDescent="0.2">
      <c r="A61" s="4" t="s">
        <v>106</v>
      </c>
      <c r="B61" s="4"/>
      <c r="C61" s="4"/>
      <c r="D61" s="4"/>
      <c r="E61" s="4"/>
      <c r="F61" s="4"/>
      <c r="G61" s="4"/>
      <c r="H61" s="4"/>
      <c r="I61" s="4">
        <v>3</v>
      </c>
      <c r="J61" s="4"/>
      <c r="K61" s="4"/>
      <c r="L61" s="4"/>
      <c r="M61" s="4"/>
      <c r="N61" s="12" t="s">
        <v>108</v>
      </c>
      <c r="P61" s="4"/>
      <c r="Q61" s="4"/>
      <c r="R61" s="4"/>
      <c r="S61" s="4"/>
      <c r="T61" s="4"/>
      <c r="U61" s="4"/>
      <c r="V61" s="4"/>
      <c r="W61" s="4"/>
      <c r="X61" s="4"/>
      <c r="Y61" s="12"/>
      <c r="AA61" s="4"/>
      <c r="AB61" s="4"/>
      <c r="AC61" s="4"/>
      <c r="AD61" s="4"/>
      <c r="AE61" s="4"/>
      <c r="AF61" s="4"/>
      <c r="AG61" s="4"/>
    </row>
    <row r="62" spans="1:33" ht="1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12"/>
      <c r="P62" s="5" t="s">
        <v>47</v>
      </c>
      <c r="Q62" s="4"/>
      <c r="R62" s="4"/>
      <c r="S62" s="4"/>
      <c r="T62" s="4"/>
      <c r="U62" s="4"/>
      <c r="V62" s="4"/>
      <c r="W62" s="4"/>
      <c r="X62" s="4"/>
      <c r="Y62" s="12"/>
      <c r="AA62" s="4"/>
      <c r="AB62" s="4"/>
      <c r="AC62" s="4"/>
      <c r="AD62" s="4"/>
      <c r="AE62" s="4"/>
      <c r="AF62" s="4"/>
    </row>
    <row r="63" spans="1:33" ht="14.25" x14ac:dyDescent="0.2">
      <c r="A63" s="9" t="s">
        <v>109</v>
      </c>
      <c r="B63" s="9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12"/>
      <c r="P63" s="9" t="s">
        <v>224</v>
      </c>
      <c r="Q63" s="9"/>
      <c r="R63" s="9"/>
      <c r="S63" s="9"/>
      <c r="T63" s="4"/>
      <c r="U63" s="4"/>
      <c r="V63" s="4"/>
      <c r="W63" s="4"/>
      <c r="X63" s="4"/>
      <c r="Y63" s="12"/>
      <c r="AA63" s="4"/>
      <c r="AB63" s="4"/>
      <c r="AC63" s="4"/>
      <c r="AD63" s="4"/>
      <c r="AE63" s="4"/>
      <c r="AF63" s="4"/>
    </row>
    <row r="64" spans="1:33" ht="14.2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12"/>
      <c r="P64" s="4" t="s">
        <v>48</v>
      </c>
      <c r="Q64" s="4"/>
      <c r="R64" s="4"/>
      <c r="S64" s="4"/>
      <c r="T64" s="4">
        <v>7.5</v>
      </c>
      <c r="U64" s="4"/>
      <c r="V64" s="4"/>
      <c r="W64" s="4"/>
      <c r="X64" s="49">
        <v>7.5</v>
      </c>
      <c r="Y64" s="12" t="s">
        <v>49</v>
      </c>
      <c r="AA64" s="4"/>
      <c r="AB64" s="4"/>
      <c r="AC64" s="4"/>
      <c r="AD64" s="4"/>
      <c r="AE64" s="4"/>
      <c r="AF64" s="4"/>
    </row>
    <row r="65" spans="1:32" ht="14.25" x14ac:dyDescent="0.2">
      <c r="A65" s="4" t="s">
        <v>0</v>
      </c>
      <c r="B65" s="4"/>
      <c r="C65" s="4"/>
      <c r="D65" s="4"/>
      <c r="E65" s="4"/>
      <c r="F65" s="4"/>
      <c r="G65" s="4"/>
      <c r="H65" s="4"/>
      <c r="I65" s="4" t="s">
        <v>113</v>
      </c>
      <c r="J65" s="4"/>
      <c r="K65" s="4"/>
      <c r="L65" s="4"/>
      <c r="M65" s="4"/>
      <c r="N65" s="12"/>
      <c r="P65" s="4" t="s">
        <v>50</v>
      </c>
      <c r="Q65" s="4"/>
      <c r="R65" s="4"/>
      <c r="S65" s="4"/>
      <c r="T65" s="4">
        <v>1.5</v>
      </c>
      <c r="U65" s="4"/>
      <c r="V65" s="4"/>
      <c r="W65" s="4"/>
      <c r="X65" s="49">
        <v>0</v>
      </c>
      <c r="Y65" s="12" t="s">
        <v>49</v>
      </c>
      <c r="AA65" s="4"/>
      <c r="AB65" s="4"/>
      <c r="AC65" s="4"/>
      <c r="AD65" s="4"/>
      <c r="AE65" s="4"/>
      <c r="AF65" s="4"/>
    </row>
    <row r="66" spans="1:32" ht="14.25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12"/>
      <c r="P66" s="4" t="s">
        <v>51</v>
      </c>
      <c r="Q66" s="4"/>
      <c r="R66" s="4"/>
      <c r="S66" s="4"/>
      <c r="T66" s="4">
        <v>4.5999999999999996</v>
      </c>
      <c r="U66" s="4"/>
      <c r="V66" s="4"/>
      <c r="W66" s="4"/>
      <c r="X66" s="49">
        <v>7.4</v>
      </c>
      <c r="Y66" s="12" t="s">
        <v>49</v>
      </c>
      <c r="AA66" s="4"/>
      <c r="AB66" s="4"/>
      <c r="AC66" s="4"/>
      <c r="AD66" s="4"/>
      <c r="AE66" s="4"/>
      <c r="AF66" s="4"/>
    </row>
    <row r="67" spans="1:32" ht="14.25" x14ac:dyDescent="0.2">
      <c r="A67" s="4" t="s">
        <v>104</v>
      </c>
      <c r="B67" s="4"/>
      <c r="C67" s="4"/>
      <c r="D67" s="4"/>
      <c r="E67" s="4"/>
      <c r="F67" s="4"/>
      <c r="G67" s="4"/>
      <c r="H67" s="4"/>
      <c r="I67" s="4">
        <v>0.96</v>
      </c>
      <c r="J67" s="4"/>
      <c r="K67" s="28">
        <v>0</v>
      </c>
      <c r="L67" s="4"/>
      <c r="M67" s="47">
        <v>0</v>
      </c>
      <c r="N67" s="12" t="s">
        <v>26</v>
      </c>
      <c r="P67" s="4" t="s">
        <v>52</v>
      </c>
      <c r="Q67" s="4"/>
      <c r="R67" s="4"/>
      <c r="S67" s="4"/>
      <c r="T67" s="4">
        <v>1.1000000000000001</v>
      </c>
      <c r="U67" s="4"/>
      <c r="V67" s="4"/>
      <c r="W67" s="4"/>
      <c r="X67" s="49">
        <v>0</v>
      </c>
      <c r="Y67" s="12" t="s">
        <v>49</v>
      </c>
      <c r="AA67" s="4"/>
      <c r="AB67" s="4"/>
      <c r="AC67" s="4"/>
      <c r="AD67" s="4"/>
      <c r="AE67" s="4"/>
      <c r="AF67" s="4"/>
    </row>
    <row r="68" spans="1:32" ht="14.2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12"/>
      <c r="P68" s="4" t="s">
        <v>53</v>
      </c>
      <c r="Q68" s="4"/>
      <c r="R68" s="4"/>
      <c r="S68" s="4"/>
      <c r="T68" s="4">
        <v>0.2</v>
      </c>
      <c r="U68" s="4"/>
      <c r="V68" s="4"/>
      <c r="W68" s="4"/>
      <c r="X68" s="49">
        <v>0</v>
      </c>
      <c r="Y68" s="12" t="s">
        <v>49</v>
      </c>
      <c r="AA68" s="4"/>
      <c r="AB68" s="4"/>
      <c r="AC68" s="4"/>
      <c r="AD68" s="4"/>
      <c r="AE68" s="4"/>
      <c r="AF68" s="4"/>
    </row>
    <row r="69" spans="1:32" ht="14.25" x14ac:dyDescent="0.2">
      <c r="A69" s="4" t="s">
        <v>114</v>
      </c>
      <c r="I69" s="14" t="s">
        <v>116</v>
      </c>
      <c r="M69" s="4"/>
      <c r="N69" s="12" t="s">
        <v>115</v>
      </c>
      <c r="P69" s="4" t="s">
        <v>54</v>
      </c>
      <c r="Q69" s="4"/>
      <c r="R69" s="4"/>
      <c r="S69" s="4"/>
      <c r="T69" s="4">
        <v>0.1</v>
      </c>
      <c r="U69" s="4"/>
      <c r="V69" s="4"/>
      <c r="W69" s="4"/>
      <c r="X69" s="49">
        <v>0.1</v>
      </c>
      <c r="Y69" s="12" t="s">
        <v>49</v>
      </c>
      <c r="AA69" s="4"/>
      <c r="AB69" s="4"/>
      <c r="AC69" s="4"/>
      <c r="AD69" s="4"/>
      <c r="AE69" s="4"/>
      <c r="AF69" s="4"/>
    </row>
    <row r="70" spans="1:32" ht="14.25" x14ac:dyDescent="0.2">
      <c r="I70" s="4"/>
      <c r="M70" s="4"/>
      <c r="N70" s="11"/>
      <c r="P70" s="4" t="s">
        <v>55</v>
      </c>
      <c r="Q70" s="4"/>
      <c r="R70" s="4"/>
      <c r="S70" s="4"/>
      <c r="T70" s="4">
        <v>18</v>
      </c>
      <c r="U70" s="4"/>
      <c r="V70" s="4"/>
      <c r="W70" s="4"/>
      <c r="X70" s="49">
        <v>18</v>
      </c>
      <c r="Y70" s="12" t="s">
        <v>71</v>
      </c>
      <c r="AA70" s="4"/>
      <c r="AB70" s="4"/>
      <c r="AC70" s="4"/>
      <c r="AD70" s="4"/>
      <c r="AE70" s="4"/>
      <c r="AF70" s="4"/>
    </row>
    <row r="71" spans="1:32" ht="14.25" x14ac:dyDescent="0.2">
      <c r="A71" s="4" t="s">
        <v>105</v>
      </c>
      <c r="B71" s="4"/>
      <c r="C71" s="4"/>
      <c r="D71" s="4"/>
      <c r="E71" s="4"/>
      <c r="F71" s="4"/>
      <c r="G71" s="4"/>
      <c r="H71" s="4"/>
      <c r="I71" s="4">
        <v>780</v>
      </c>
      <c r="J71" s="4"/>
      <c r="K71" s="4"/>
      <c r="L71" s="4"/>
      <c r="M71" s="4"/>
      <c r="N71" s="12" t="s">
        <v>107</v>
      </c>
      <c r="P71" s="4" t="s">
        <v>56</v>
      </c>
      <c r="Q71" s="4"/>
      <c r="R71" s="4"/>
      <c r="S71" s="4"/>
      <c r="T71" s="4">
        <v>52</v>
      </c>
      <c r="U71" s="4"/>
      <c r="V71" s="4"/>
      <c r="W71" s="4"/>
      <c r="X71" s="49">
        <v>0</v>
      </c>
      <c r="Y71" s="12" t="s">
        <v>42</v>
      </c>
    </row>
    <row r="72" spans="1:32" ht="14.2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12"/>
      <c r="P72" s="13" t="s">
        <v>57</v>
      </c>
      <c r="Q72" s="13"/>
      <c r="R72" s="4"/>
      <c r="S72" s="4"/>
      <c r="T72" s="4"/>
      <c r="U72" s="4"/>
      <c r="V72" s="4"/>
      <c r="W72" s="4"/>
      <c r="X72" s="49"/>
      <c r="Y72" s="12"/>
    </row>
    <row r="73" spans="1:32" ht="14.25" x14ac:dyDescent="0.2">
      <c r="A73" s="4" t="s">
        <v>106</v>
      </c>
      <c r="B73" s="4"/>
      <c r="C73" s="4"/>
      <c r="D73" s="4"/>
      <c r="E73" s="4"/>
      <c r="F73" s="4"/>
      <c r="G73" s="4"/>
      <c r="H73" s="4"/>
      <c r="I73" s="4">
        <v>10</v>
      </c>
      <c r="J73" s="4"/>
      <c r="K73" s="4"/>
      <c r="L73" s="4"/>
      <c r="M73" s="4"/>
      <c r="N73" s="12" t="s">
        <v>108</v>
      </c>
      <c r="P73" s="4" t="s">
        <v>50</v>
      </c>
      <c r="Q73" s="4"/>
      <c r="R73" s="4"/>
      <c r="S73" s="4"/>
      <c r="T73" s="4">
        <v>0</v>
      </c>
      <c r="U73" s="4"/>
      <c r="V73" s="4"/>
      <c r="W73" s="4"/>
      <c r="X73" s="49">
        <v>0</v>
      </c>
      <c r="Y73" s="12" t="s">
        <v>42</v>
      </c>
    </row>
    <row r="74" spans="1:32" ht="14.2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12"/>
      <c r="P74" s="4" t="s">
        <v>51</v>
      </c>
      <c r="Q74" s="4"/>
      <c r="R74" s="4"/>
      <c r="S74" s="4"/>
      <c r="T74" s="4">
        <v>0</v>
      </c>
      <c r="U74" s="4"/>
      <c r="V74" s="4"/>
      <c r="W74" s="4"/>
      <c r="X74" s="49">
        <v>0</v>
      </c>
      <c r="Y74" s="12" t="s">
        <v>42</v>
      </c>
    </row>
    <row r="75" spans="1:32" ht="14.25" x14ac:dyDescent="0.2">
      <c r="A75" s="9" t="s">
        <v>110</v>
      </c>
      <c r="B75" s="9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12"/>
      <c r="P75" s="4" t="s">
        <v>52</v>
      </c>
      <c r="Q75" s="4"/>
      <c r="R75" s="4"/>
      <c r="S75" s="4"/>
      <c r="T75" s="4">
        <v>0</v>
      </c>
      <c r="U75" s="4"/>
      <c r="V75" s="4"/>
      <c r="W75" s="4"/>
      <c r="X75" s="49">
        <v>0</v>
      </c>
      <c r="Y75" s="12" t="s">
        <v>42</v>
      </c>
    </row>
    <row r="76" spans="1:32" ht="14.25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12"/>
      <c r="P76" s="4" t="s">
        <v>53</v>
      </c>
      <c r="Q76" s="4"/>
      <c r="R76" s="4"/>
      <c r="S76" s="4"/>
      <c r="T76" s="4">
        <v>100</v>
      </c>
      <c r="U76" s="4"/>
      <c r="V76" s="4"/>
      <c r="W76" s="4"/>
      <c r="X76" s="49">
        <v>0</v>
      </c>
      <c r="Y76" s="12" t="s">
        <v>42</v>
      </c>
    </row>
    <row r="77" spans="1:32" ht="14.25" x14ac:dyDescent="0.2">
      <c r="A77" s="4" t="s">
        <v>0</v>
      </c>
      <c r="B77" s="4"/>
      <c r="C77" s="4"/>
      <c r="D77" s="4"/>
      <c r="E77" s="4"/>
      <c r="F77" s="4"/>
      <c r="G77" s="4"/>
      <c r="H77" s="4"/>
      <c r="I77" s="4" t="s">
        <v>117</v>
      </c>
      <c r="J77" s="4"/>
      <c r="K77" s="4"/>
      <c r="L77" s="4"/>
      <c r="M77" s="4"/>
      <c r="N77" s="12"/>
      <c r="P77" s="4" t="s">
        <v>54</v>
      </c>
      <c r="Q77" s="4"/>
      <c r="R77" s="4"/>
      <c r="S77" s="4"/>
      <c r="T77" s="4">
        <v>100</v>
      </c>
      <c r="U77" s="4"/>
      <c r="V77" s="4"/>
      <c r="W77" s="4"/>
      <c r="X77" s="49">
        <v>100</v>
      </c>
      <c r="Y77" s="12" t="s">
        <v>42</v>
      </c>
    </row>
    <row r="78" spans="1:32" ht="14.25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12"/>
      <c r="P78" s="4"/>
      <c r="Q78" s="4"/>
      <c r="R78" s="4"/>
      <c r="S78" s="4"/>
      <c r="T78" s="4"/>
      <c r="U78" s="4"/>
      <c r="V78" s="4"/>
      <c r="W78" s="4"/>
      <c r="X78" s="4"/>
      <c r="Y78" s="12"/>
    </row>
    <row r="79" spans="1:32" ht="14.25" x14ac:dyDescent="0.2">
      <c r="A79" s="4" t="s">
        <v>104</v>
      </c>
      <c r="B79" s="4"/>
      <c r="C79" s="4"/>
      <c r="D79" s="4"/>
      <c r="E79" s="4"/>
      <c r="F79" s="4"/>
      <c r="G79" s="4"/>
      <c r="H79" s="4"/>
      <c r="I79" s="4">
        <v>0.73</v>
      </c>
      <c r="J79" s="4"/>
      <c r="K79" s="28">
        <v>0</v>
      </c>
      <c r="L79" s="4"/>
      <c r="M79" s="47">
        <v>0</v>
      </c>
      <c r="N79" s="12" t="s">
        <v>26</v>
      </c>
      <c r="P79" s="4"/>
      <c r="Q79" s="4"/>
      <c r="R79" s="4"/>
      <c r="S79" s="4"/>
      <c r="T79" s="4"/>
      <c r="U79" s="4"/>
      <c r="V79" s="4"/>
      <c r="W79" s="4"/>
      <c r="X79" s="4"/>
      <c r="Y79" s="12"/>
    </row>
    <row r="80" spans="1:32" ht="14.2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12"/>
      <c r="P80" s="4"/>
      <c r="Q80" s="4"/>
      <c r="R80" s="4"/>
      <c r="S80" s="4"/>
      <c r="T80" s="4"/>
      <c r="U80" s="4"/>
      <c r="V80" s="4"/>
      <c r="W80" s="4"/>
      <c r="X80" s="4"/>
      <c r="Y80" s="12"/>
    </row>
    <row r="81" spans="1:27" ht="14.25" x14ac:dyDescent="0.2">
      <c r="A81" s="4"/>
      <c r="B81" s="4"/>
      <c r="C81" s="4"/>
      <c r="D81" s="4"/>
      <c r="E81" s="4"/>
      <c r="F81" s="4"/>
      <c r="G81" s="4"/>
      <c r="H81" s="4"/>
      <c r="I81" s="14"/>
      <c r="J81" s="4"/>
      <c r="K81" s="4"/>
      <c r="L81" s="4"/>
      <c r="N81" s="12"/>
      <c r="P81" s="9" t="s">
        <v>43</v>
      </c>
      <c r="Q81" s="9"/>
      <c r="R81" s="9"/>
      <c r="S81" s="9"/>
      <c r="T81" s="4"/>
      <c r="U81" s="4"/>
      <c r="V81" s="4"/>
      <c r="W81" s="4"/>
      <c r="X81" s="4"/>
      <c r="Y81" s="12"/>
    </row>
    <row r="82" spans="1:27" ht="14.25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12"/>
      <c r="P82" s="4" t="s">
        <v>58</v>
      </c>
      <c r="Q82" s="4"/>
      <c r="R82" s="4"/>
      <c r="S82" s="4"/>
      <c r="T82" s="4">
        <v>11847</v>
      </c>
      <c r="U82" s="4"/>
      <c r="V82" s="16">
        <v>11559</v>
      </c>
      <c r="W82" s="4"/>
      <c r="X82" s="49">
        <v>10159</v>
      </c>
      <c r="Y82" s="12" t="s">
        <v>59</v>
      </c>
    </row>
    <row r="83" spans="1:27" ht="14.25" x14ac:dyDescent="0.2">
      <c r="A83" s="4" t="s">
        <v>105</v>
      </c>
      <c r="B83" s="4"/>
      <c r="C83" s="4"/>
      <c r="D83" s="4"/>
      <c r="E83" s="4"/>
      <c r="F83" s="4"/>
      <c r="G83" s="4"/>
      <c r="H83" s="4"/>
      <c r="I83" s="4">
        <v>1040</v>
      </c>
      <c r="J83" s="4"/>
      <c r="K83" s="4"/>
      <c r="L83" s="4"/>
      <c r="M83" s="4"/>
      <c r="N83" s="12" t="s">
        <v>107</v>
      </c>
      <c r="P83" s="4" t="s">
        <v>48</v>
      </c>
      <c r="Q83" s="4"/>
      <c r="R83" s="4"/>
      <c r="S83" s="4"/>
      <c r="T83" s="4">
        <v>24.5</v>
      </c>
      <c r="U83" s="4"/>
      <c r="V83" s="16">
        <v>24.2</v>
      </c>
      <c r="W83" s="4"/>
      <c r="X83" s="49">
        <v>22.9</v>
      </c>
      <c r="Y83" s="12" t="s">
        <v>49</v>
      </c>
    </row>
    <row r="84" spans="1:27" ht="14.2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N84" s="12"/>
      <c r="P84" s="4" t="s">
        <v>50</v>
      </c>
      <c r="Q84" s="4"/>
      <c r="R84" s="4"/>
      <c r="S84" s="4"/>
      <c r="T84" s="4">
        <v>8.3000000000000007</v>
      </c>
      <c r="U84" s="4"/>
      <c r="V84" s="16">
        <v>8.1999999999999993</v>
      </c>
      <c r="W84" s="4"/>
      <c r="X84" s="49">
        <v>0</v>
      </c>
      <c r="Y84" s="12" t="s">
        <v>49</v>
      </c>
    </row>
    <row r="85" spans="1:27" ht="14.25" x14ac:dyDescent="0.2">
      <c r="A85" s="4" t="s">
        <v>106</v>
      </c>
      <c r="B85" s="4"/>
      <c r="C85" s="4"/>
      <c r="D85" s="4"/>
      <c r="E85" s="4"/>
      <c r="F85" s="4"/>
      <c r="G85" s="4"/>
      <c r="H85" s="4"/>
      <c r="I85" s="4">
        <v>3</v>
      </c>
      <c r="J85" s="4"/>
      <c r="K85" s="4"/>
      <c r="L85" s="4"/>
      <c r="M85" s="4"/>
      <c r="N85" s="12" t="s">
        <v>108</v>
      </c>
      <c r="P85" s="4" t="s">
        <v>51</v>
      </c>
      <c r="Q85" s="4"/>
      <c r="R85" s="4"/>
      <c r="S85" s="4"/>
      <c r="T85" s="4">
        <v>5.3</v>
      </c>
      <c r="U85" s="4"/>
      <c r="V85" s="4"/>
      <c r="W85" s="4"/>
      <c r="X85" s="49">
        <v>11</v>
      </c>
      <c r="Y85" s="12" t="s">
        <v>49</v>
      </c>
    </row>
    <row r="86" spans="1:27" ht="14.2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12"/>
      <c r="P86" s="4" t="s">
        <v>52</v>
      </c>
      <c r="Q86" s="4"/>
      <c r="R86" s="4"/>
      <c r="S86" s="4"/>
      <c r="T86" s="4">
        <v>0.1</v>
      </c>
      <c r="U86" s="4"/>
      <c r="V86" s="4"/>
      <c r="W86" s="4"/>
      <c r="X86" s="49">
        <v>0</v>
      </c>
      <c r="Y86" s="12" t="s">
        <v>49</v>
      </c>
    </row>
    <row r="87" spans="1:27" ht="14.25" x14ac:dyDescent="0.2">
      <c r="A87" s="9" t="s">
        <v>111</v>
      </c>
      <c r="B87" s="9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12"/>
      <c r="P87" s="4" t="s">
        <v>60</v>
      </c>
      <c r="Q87" s="4"/>
      <c r="R87" s="4"/>
      <c r="S87" s="4"/>
      <c r="T87" s="4">
        <v>0.5</v>
      </c>
      <c r="U87" s="4"/>
      <c r="V87" s="4"/>
      <c r="W87" s="4"/>
      <c r="X87" s="49">
        <v>3</v>
      </c>
      <c r="Y87" s="12" t="s">
        <v>49</v>
      </c>
    </row>
    <row r="88" spans="1:27" ht="14.25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2"/>
      <c r="P88" s="4" t="s">
        <v>61</v>
      </c>
      <c r="Q88" s="4"/>
      <c r="R88" s="4"/>
      <c r="S88" s="4"/>
      <c r="T88" s="4">
        <v>0.3</v>
      </c>
      <c r="U88" s="4"/>
      <c r="V88" s="4"/>
      <c r="W88" s="4"/>
      <c r="X88" s="49">
        <v>0</v>
      </c>
      <c r="Y88" s="12" t="s">
        <v>49</v>
      </c>
    </row>
    <row r="89" spans="1:27" ht="14.25" x14ac:dyDescent="0.2">
      <c r="A89" s="4" t="s">
        <v>0</v>
      </c>
      <c r="B89" s="4"/>
      <c r="C89" s="4"/>
      <c r="D89" s="4"/>
      <c r="E89" s="4"/>
      <c r="F89" s="4"/>
      <c r="G89" s="4"/>
      <c r="H89" s="4"/>
      <c r="I89" s="4" t="s">
        <v>118</v>
      </c>
      <c r="J89" s="4"/>
      <c r="K89" s="4"/>
      <c r="L89" s="4"/>
      <c r="M89" s="4"/>
      <c r="N89" s="12"/>
      <c r="P89" s="4" t="s">
        <v>53</v>
      </c>
      <c r="Q89" s="4"/>
      <c r="R89" s="4"/>
      <c r="S89" s="4"/>
      <c r="T89" s="4">
        <v>1.4</v>
      </c>
      <c r="U89" s="4"/>
      <c r="V89" s="4"/>
      <c r="W89" s="4"/>
      <c r="X89" s="49">
        <v>0</v>
      </c>
      <c r="Y89" s="12" t="s">
        <v>49</v>
      </c>
    </row>
    <row r="90" spans="1:27" ht="14.25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12"/>
      <c r="P90" s="4" t="s">
        <v>62</v>
      </c>
      <c r="Q90" s="4"/>
      <c r="R90" s="4"/>
      <c r="S90" s="4"/>
      <c r="T90" s="4">
        <v>2</v>
      </c>
      <c r="U90" s="4"/>
      <c r="V90" s="4"/>
      <c r="W90" s="4"/>
      <c r="X90" s="49">
        <v>2</v>
      </c>
      <c r="Y90" s="12" t="s">
        <v>49</v>
      </c>
    </row>
    <row r="91" spans="1:27" ht="14.25" x14ac:dyDescent="0.2">
      <c r="A91" s="4" t="s">
        <v>104</v>
      </c>
      <c r="B91" s="4"/>
      <c r="C91" s="4"/>
      <c r="D91" s="4"/>
      <c r="E91" s="4"/>
      <c r="F91" s="4"/>
      <c r="G91" s="4"/>
      <c r="H91" s="4"/>
      <c r="I91" s="4">
        <v>0.18</v>
      </c>
      <c r="J91" s="4"/>
      <c r="K91" s="28">
        <v>0</v>
      </c>
      <c r="L91" s="4"/>
      <c r="M91" s="47">
        <v>0</v>
      </c>
      <c r="N91" s="12" t="s">
        <v>26</v>
      </c>
      <c r="P91" s="4" t="s">
        <v>63</v>
      </c>
      <c r="Q91" s="4"/>
      <c r="R91" s="4"/>
      <c r="S91" s="4"/>
      <c r="T91" s="4">
        <v>0.8</v>
      </c>
      <c r="U91" s="4"/>
      <c r="V91" s="4"/>
      <c r="W91" s="4"/>
      <c r="X91" s="49">
        <v>1</v>
      </c>
      <c r="Y91" s="12" t="s">
        <v>49</v>
      </c>
    </row>
    <row r="92" spans="1:27" ht="14.2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12"/>
      <c r="P92" s="4" t="s">
        <v>64</v>
      </c>
      <c r="Q92" s="4"/>
      <c r="R92" s="4"/>
      <c r="S92" s="4"/>
      <c r="T92" s="4">
        <v>2.6</v>
      </c>
      <c r="U92" s="4"/>
      <c r="V92" s="16">
        <v>2.5</v>
      </c>
      <c r="W92" s="4"/>
      <c r="X92" s="49">
        <v>2.4</v>
      </c>
      <c r="Y92" s="12" t="s">
        <v>49</v>
      </c>
      <c r="AA92" t="s">
        <v>286</v>
      </c>
    </row>
    <row r="93" spans="1:27" ht="14.25" x14ac:dyDescent="0.2">
      <c r="A93" s="4" t="s">
        <v>114</v>
      </c>
      <c r="B93" s="4"/>
      <c r="C93" s="4"/>
      <c r="D93" s="4"/>
      <c r="E93" s="4"/>
      <c r="F93" s="4"/>
      <c r="G93" s="4"/>
      <c r="H93" s="4"/>
      <c r="I93" s="14" t="s">
        <v>116</v>
      </c>
      <c r="J93" s="4"/>
      <c r="K93" s="4"/>
      <c r="L93" s="4"/>
      <c r="M93" s="4"/>
      <c r="N93" s="12" t="s">
        <v>115</v>
      </c>
      <c r="P93" s="4" t="s">
        <v>65</v>
      </c>
      <c r="Q93" s="4"/>
      <c r="R93" s="4"/>
      <c r="S93" s="4"/>
      <c r="T93" s="4">
        <v>0</v>
      </c>
      <c r="U93" s="4"/>
      <c r="V93" s="4"/>
      <c r="W93" s="4"/>
      <c r="X93" s="49">
        <v>0</v>
      </c>
      <c r="Y93" s="12" t="s">
        <v>49</v>
      </c>
    </row>
    <row r="94" spans="1:27" ht="14.25" x14ac:dyDescent="0.2">
      <c r="M94" s="4"/>
      <c r="N94" s="11"/>
      <c r="P94" s="4" t="s">
        <v>66</v>
      </c>
      <c r="Q94" s="4"/>
      <c r="R94" s="4"/>
      <c r="S94" s="4"/>
      <c r="T94" s="4">
        <v>0</v>
      </c>
      <c r="U94" s="4"/>
      <c r="V94" s="16">
        <v>0.1</v>
      </c>
      <c r="W94" s="4"/>
      <c r="X94" s="49">
        <v>0</v>
      </c>
      <c r="Y94" s="12" t="s">
        <v>49</v>
      </c>
    </row>
    <row r="95" spans="1:27" ht="14.25" x14ac:dyDescent="0.2">
      <c r="A95" s="4" t="s">
        <v>105</v>
      </c>
      <c r="B95" s="4"/>
      <c r="C95" s="4"/>
      <c r="D95" s="4"/>
      <c r="E95" s="4"/>
      <c r="F95" s="4"/>
      <c r="G95" s="4"/>
      <c r="H95" s="4"/>
      <c r="I95" s="4">
        <v>3900</v>
      </c>
      <c r="J95" s="4"/>
      <c r="K95" s="4"/>
      <c r="L95" s="4"/>
      <c r="N95" s="12" t="s">
        <v>107</v>
      </c>
      <c r="P95" s="4" t="s">
        <v>67</v>
      </c>
      <c r="Q95" s="4"/>
      <c r="R95" s="4"/>
      <c r="S95" s="4"/>
      <c r="T95" s="4">
        <v>2.1</v>
      </c>
      <c r="U95" s="4"/>
      <c r="V95" s="16">
        <v>2</v>
      </c>
      <c r="W95" s="4"/>
      <c r="X95" s="49">
        <v>3</v>
      </c>
      <c r="Y95" s="12" t="s">
        <v>49</v>
      </c>
    </row>
    <row r="96" spans="1:27" ht="14.2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12"/>
      <c r="P96" s="4" t="s">
        <v>68</v>
      </c>
      <c r="Q96" s="4"/>
      <c r="R96" s="4"/>
      <c r="S96" s="4"/>
      <c r="T96" s="4">
        <v>0.5</v>
      </c>
      <c r="U96" s="4"/>
      <c r="V96" s="4"/>
      <c r="W96" s="4"/>
      <c r="X96" s="49">
        <v>0</v>
      </c>
      <c r="Y96" s="12" t="s">
        <v>49</v>
      </c>
    </row>
    <row r="97" spans="1:25" ht="14.25" x14ac:dyDescent="0.2">
      <c r="A97" s="4" t="s">
        <v>106</v>
      </c>
      <c r="B97" s="4"/>
      <c r="C97" s="4"/>
      <c r="D97" s="4"/>
      <c r="E97" s="4"/>
      <c r="F97" s="4"/>
      <c r="G97" s="4"/>
      <c r="H97" s="4"/>
      <c r="I97" s="4">
        <v>10</v>
      </c>
      <c r="J97" s="4"/>
      <c r="K97" s="4"/>
      <c r="L97" s="4"/>
      <c r="M97" s="4"/>
      <c r="N97" s="12" t="s">
        <v>108</v>
      </c>
      <c r="P97" s="4" t="s">
        <v>69</v>
      </c>
      <c r="Q97" s="4"/>
      <c r="R97" s="4"/>
      <c r="S97" s="4"/>
      <c r="T97" s="4">
        <v>0.2</v>
      </c>
      <c r="U97" s="4"/>
      <c r="V97" s="16">
        <v>0.1</v>
      </c>
      <c r="W97" s="4"/>
      <c r="X97" s="49">
        <v>0</v>
      </c>
      <c r="Y97" s="12" t="s">
        <v>49</v>
      </c>
    </row>
    <row r="98" spans="1:25" ht="14.2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12"/>
      <c r="P98" s="4" t="s">
        <v>54</v>
      </c>
      <c r="Q98" s="4"/>
      <c r="R98" s="4"/>
      <c r="S98" s="4"/>
      <c r="T98" s="4">
        <v>0.4</v>
      </c>
      <c r="U98" s="4"/>
      <c r="V98" s="4"/>
      <c r="W98" s="4"/>
      <c r="X98" s="49">
        <v>0.4</v>
      </c>
      <c r="Y98" s="12" t="s">
        <v>49</v>
      </c>
    </row>
    <row r="99" spans="1:25" ht="15" x14ac:dyDescent="0.25">
      <c r="A99" s="5" t="s">
        <v>112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12"/>
      <c r="P99" s="4" t="s">
        <v>55</v>
      </c>
      <c r="Q99" s="4"/>
      <c r="R99" s="4"/>
      <c r="S99" s="4"/>
      <c r="T99" s="4">
        <v>34</v>
      </c>
      <c r="U99" s="4"/>
      <c r="V99" s="4"/>
      <c r="W99" s="4"/>
      <c r="X99" s="49">
        <v>34</v>
      </c>
      <c r="Y99" s="12" t="s">
        <v>71</v>
      </c>
    </row>
    <row r="100" spans="1:25" ht="14.25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12"/>
      <c r="P100" s="4" t="s">
        <v>70</v>
      </c>
      <c r="Q100" s="4"/>
      <c r="R100" s="4"/>
      <c r="S100" s="4"/>
      <c r="T100" s="4">
        <v>301</v>
      </c>
      <c r="U100" s="4"/>
      <c r="V100" s="16">
        <v>302</v>
      </c>
      <c r="W100" s="4"/>
      <c r="X100" s="49">
        <v>302</v>
      </c>
      <c r="Y100" s="12" t="s">
        <v>71</v>
      </c>
    </row>
    <row r="101" spans="1:25" ht="14.25" x14ac:dyDescent="0.2">
      <c r="A101" s="9" t="s">
        <v>119</v>
      </c>
      <c r="B101" s="9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12"/>
      <c r="P101" s="13" t="s">
        <v>57</v>
      </c>
      <c r="Q101" s="13"/>
      <c r="R101" s="4"/>
      <c r="S101" s="4"/>
      <c r="T101" s="4"/>
      <c r="U101" s="4"/>
      <c r="V101" s="4"/>
      <c r="W101" s="4"/>
      <c r="X101" s="4"/>
      <c r="Y101" s="12"/>
    </row>
    <row r="102" spans="1:25" ht="14.2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12"/>
      <c r="P102" s="4" t="s">
        <v>50</v>
      </c>
      <c r="Q102" s="4"/>
      <c r="R102" s="4"/>
      <c r="S102" s="4"/>
      <c r="T102" s="4">
        <v>0</v>
      </c>
      <c r="U102" s="4"/>
      <c r="V102" s="4"/>
      <c r="W102" s="4"/>
      <c r="X102" s="4"/>
      <c r="Y102" s="12" t="s">
        <v>42</v>
      </c>
    </row>
    <row r="103" spans="1:25" ht="14.25" x14ac:dyDescent="0.2">
      <c r="A103" s="4" t="s">
        <v>0</v>
      </c>
      <c r="B103" s="4"/>
      <c r="C103" s="4"/>
      <c r="D103" s="4"/>
      <c r="E103" s="4"/>
      <c r="F103" s="4"/>
      <c r="G103" s="4"/>
      <c r="H103" s="4"/>
      <c r="I103" s="4" t="s">
        <v>122</v>
      </c>
      <c r="J103" s="4"/>
      <c r="K103" s="4"/>
      <c r="N103" s="12"/>
      <c r="P103" s="4" t="s">
        <v>51</v>
      </c>
      <c r="Q103" s="4"/>
      <c r="R103" s="4"/>
      <c r="S103" s="4"/>
      <c r="T103" s="4">
        <v>0</v>
      </c>
      <c r="U103" s="4"/>
      <c r="V103" s="4"/>
      <c r="W103" s="4"/>
      <c r="X103" s="4"/>
      <c r="Y103" s="12" t="s">
        <v>42</v>
      </c>
    </row>
    <row r="104" spans="1:25" ht="14.2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12"/>
      <c r="P104" s="4" t="s">
        <v>52</v>
      </c>
      <c r="Q104" s="4"/>
      <c r="R104" s="4"/>
      <c r="S104" s="4"/>
      <c r="T104" s="4">
        <v>0</v>
      </c>
      <c r="U104" s="4"/>
      <c r="V104" s="4"/>
      <c r="W104" s="4"/>
      <c r="X104" s="4"/>
      <c r="Y104" s="12" t="s">
        <v>42</v>
      </c>
    </row>
    <row r="105" spans="1:25" ht="14.25" x14ac:dyDescent="0.2">
      <c r="A105" s="4" t="s">
        <v>104</v>
      </c>
      <c r="B105" s="4"/>
      <c r="C105" s="4"/>
      <c r="D105" s="4"/>
      <c r="E105" s="4"/>
      <c r="F105" s="4"/>
      <c r="G105" s="4"/>
      <c r="H105" s="4"/>
      <c r="I105" s="4">
        <v>8.33</v>
      </c>
      <c r="J105" s="4"/>
      <c r="K105" s="28">
        <v>26.5</v>
      </c>
      <c r="L105" s="4"/>
      <c r="M105" s="47">
        <v>30</v>
      </c>
      <c r="N105" s="12" t="s">
        <v>26</v>
      </c>
      <c r="P105" s="4" t="s">
        <v>60</v>
      </c>
      <c r="Q105" s="4"/>
      <c r="R105" s="4"/>
      <c r="S105" s="4"/>
      <c r="T105" s="4">
        <v>0</v>
      </c>
      <c r="U105" s="4"/>
      <c r="V105" s="4"/>
      <c r="W105" s="4"/>
      <c r="X105" s="4"/>
      <c r="Y105" s="12" t="s">
        <v>42</v>
      </c>
    </row>
    <row r="106" spans="1:25" ht="14.25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2"/>
      <c r="P106" s="4" t="s">
        <v>61</v>
      </c>
      <c r="Q106" s="4"/>
      <c r="R106" s="4"/>
      <c r="S106" s="4"/>
      <c r="T106" s="4">
        <v>100</v>
      </c>
      <c r="U106" s="4"/>
      <c r="V106" s="4"/>
      <c r="W106" s="4"/>
      <c r="X106" s="4"/>
      <c r="Y106" s="12" t="s">
        <v>42</v>
      </c>
    </row>
    <row r="107" spans="1:25" ht="14.25" x14ac:dyDescent="0.2">
      <c r="A107" s="4" t="s">
        <v>105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N107" s="12" t="s">
        <v>107</v>
      </c>
      <c r="P107" s="4" t="s">
        <v>53</v>
      </c>
      <c r="Q107" s="4"/>
      <c r="R107" s="4"/>
      <c r="S107" s="4"/>
      <c r="T107" s="4">
        <v>100</v>
      </c>
      <c r="U107" s="4"/>
      <c r="V107" s="4"/>
      <c r="W107" s="4"/>
      <c r="X107" s="4"/>
      <c r="Y107" s="12" t="s">
        <v>42</v>
      </c>
    </row>
    <row r="108" spans="1:25" ht="14.25" x14ac:dyDescent="0.2">
      <c r="A108" s="4"/>
      <c r="B108" s="4"/>
      <c r="C108" s="4"/>
      <c r="D108" s="4"/>
      <c r="E108" s="4"/>
      <c r="F108" s="4"/>
      <c r="G108" s="4"/>
      <c r="H108" s="4"/>
      <c r="I108" s="4" t="s">
        <v>123</v>
      </c>
      <c r="J108" s="4"/>
      <c r="K108" s="4"/>
      <c r="L108" s="4"/>
      <c r="M108" s="4"/>
      <c r="N108" s="12"/>
      <c r="P108" s="4" t="s">
        <v>62</v>
      </c>
      <c r="Q108" s="4"/>
      <c r="R108" s="4"/>
      <c r="S108" s="4"/>
      <c r="T108" s="4">
        <v>100</v>
      </c>
      <c r="U108" s="4"/>
      <c r="V108" s="4"/>
      <c r="W108" s="4"/>
      <c r="X108" s="4">
        <v>0</v>
      </c>
      <c r="Y108" s="12" t="s">
        <v>42</v>
      </c>
    </row>
    <row r="109" spans="1:25" ht="14.25" x14ac:dyDescent="0.2">
      <c r="A109" s="4" t="s">
        <v>120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12" t="s">
        <v>115</v>
      </c>
      <c r="P109" s="4" t="s">
        <v>63</v>
      </c>
      <c r="Q109" s="4"/>
      <c r="R109" s="4"/>
      <c r="S109" s="4"/>
      <c r="T109" s="4">
        <v>100</v>
      </c>
      <c r="U109" s="4"/>
      <c r="V109" s="4"/>
      <c r="W109" s="4"/>
      <c r="X109" s="4"/>
      <c r="Y109" s="12" t="s">
        <v>42</v>
      </c>
    </row>
    <row r="110" spans="1:25" ht="14.2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12"/>
      <c r="P110" s="4" t="s">
        <v>64</v>
      </c>
      <c r="Q110" s="4"/>
      <c r="R110" s="4"/>
      <c r="S110" s="4"/>
      <c r="T110" s="4">
        <v>100</v>
      </c>
      <c r="U110" s="4"/>
      <c r="V110" s="4"/>
      <c r="W110" s="4"/>
      <c r="X110" s="4">
        <v>226</v>
      </c>
      <c r="Y110" s="12" t="s">
        <v>42</v>
      </c>
    </row>
    <row r="111" spans="1:25" ht="14.25" x14ac:dyDescent="0.2">
      <c r="A111" s="4" t="s">
        <v>121</v>
      </c>
      <c r="B111" s="4"/>
      <c r="C111" s="4"/>
      <c r="D111" s="4"/>
      <c r="E111" s="4"/>
      <c r="F111" s="4"/>
      <c r="G111" s="4"/>
      <c r="H111" s="4"/>
      <c r="I111" s="4" t="s">
        <v>124</v>
      </c>
      <c r="J111" s="4"/>
      <c r="K111" s="4"/>
      <c r="L111" s="4"/>
      <c r="M111" s="4"/>
      <c r="N111" s="12" t="s">
        <v>107</v>
      </c>
      <c r="P111" s="4" t="s">
        <v>65</v>
      </c>
      <c r="Q111" s="4"/>
      <c r="R111" s="4"/>
      <c r="S111" s="4"/>
      <c r="T111" s="4">
        <v>50</v>
      </c>
      <c r="U111" s="4"/>
      <c r="V111" s="4"/>
      <c r="W111" s="4"/>
      <c r="X111" s="4"/>
      <c r="Y111" s="12" t="s">
        <v>42</v>
      </c>
    </row>
    <row r="112" spans="1:25" ht="14.25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11"/>
      <c r="P112" s="4" t="s">
        <v>66</v>
      </c>
      <c r="Q112" s="4"/>
      <c r="R112" s="4"/>
      <c r="S112" s="4"/>
      <c r="T112" s="4">
        <v>100</v>
      </c>
      <c r="U112" s="4"/>
      <c r="V112" s="4"/>
      <c r="W112" s="4"/>
      <c r="X112" s="4"/>
      <c r="Y112" s="12" t="s">
        <v>42</v>
      </c>
    </row>
    <row r="113" spans="1:27" ht="14.25" x14ac:dyDescent="0.2">
      <c r="A113" s="4" t="s">
        <v>105</v>
      </c>
      <c r="B113" s="4"/>
      <c r="C113" s="4"/>
      <c r="D113" s="4"/>
      <c r="E113" s="4"/>
      <c r="F113" s="4"/>
      <c r="G113" s="4"/>
      <c r="H113" s="4"/>
      <c r="I113" s="4">
        <v>1235</v>
      </c>
      <c r="J113" s="4"/>
      <c r="K113" s="4"/>
      <c r="L113" s="4"/>
      <c r="M113" s="4"/>
      <c r="N113" s="12" t="s">
        <v>107</v>
      </c>
      <c r="P113" s="4" t="s">
        <v>67</v>
      </c>
      <c r="Q113" s="4"/>
      <c r="R113" s="4"/>
      <c r="S113" s="4"/>
      <c r="T113" s="4">
        <v>50</v>
      </c>
      <c r="U113" s="4"/>
      <c r="V113" s="4"/>
      <c r="W113" s="4"/>
      <c r="X113" s="4"/>
      <c r="Y113" s="12" t="s">
        <v>42</v>
      </c>
    </row>
    <row r="114" spans="1:27" ht="14.2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12"/>
      <c r="P114" s="4" t="s">
        <v>68</v>
      </c>
      <c r="Q114" s="4"/>
      <c r="R114" s="4"/>
      <c r="S114" s="4"/>
      <c r="T114" s="4">
        <v>100</v>
      </c>
      <c r="U114" s="4"/>
      <c r="V114" s="4"/>
      <c r="W114" s="4"/>
      <c r="X114" s="4"/>
      <c r="Y114" s="12" t="s">
        <v>42</v>
      </c>
    </row>
    <row r="115" spans="1:27" ht="14.25" x14ac:dyDescent="0.2">
      <c r="A115" s="9" t="s">
        <v>126</v>
      </c>
      <c r="B115" s="9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12"/>
      <c r="P115" s="4" t="s">
        <v>69</v>
      </c>
      <c r="Q115" s="4"/>
      <c r="R115" s="4"/>
      <c r="S115" s="4"/>
      <c r="T115" s="4">
        <v>100</v>
      </c>
      <c r="U115" s="4"/>
      <c r="V115" s="4"/>
      <c r="W115" s="4"/>
      <c r="X115" s="4"/>
      <c r="Y115" s="12" t="s">
        <v>42</v>
      </c>
    </row>
    <row r="116" spans="1:27" ht="14.2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12"/>
      <c r="P116" s="4" t="s">
        <v>54</v>
      </c>
      <c r="Q116" s="4"/>
      <c r="R116" s="4"/>
      <c r="S116" s="4"/>
      <c r="T116" s="4">
        <v>100</v>
      </c>
      <c r="U116" s="4"/>
      <c r="V116" s="4"/>
      <c r="W116" s="4"/>
      <c r="X116" s="4"/>
      <c r="Y116" s="12" t="s">
        <v>42</v>
      </c>
    </row>
    <row r="117" spans="1:27" ht="14.25" x14ac:dyDescent="0.2">
      <c r="A117" s="4" t="s">
        <v>0</v>
      </c>
      <c r="B117" s="4"/>
      <c r="C117" s="4"/>
      <c r="D117" s="4"/>
      <c r="E117" s="4"/>
      <c r="F117" s="4"/>
      <c r="G117" s="4"/>
      <c r="H117" s="4"/>
      <c r="I117" s="4" t="s">
        <v>122</v>
      </c>
      <c r="J117" s="4"/>
      <c r="K117" s="4"/>
      <c r="M117" s="49" t="s">
        <v>245</v>
      </c>
      <c r="N117" s="12"/>
      <c r="P117" s="4"/>
      <c r="Q117" s="4"/>
      <c r="R117" s="4"/>
      <c r="S117" s="4"/>
      <c r="T117" s="4"/>
      <c r="U117" s="4"/>
      <c r="V117" s="4"/>
      <c r="W117" s="4"/>
      <c r="X117" s="4"/>
      <c r="Y117" s="12"/>
    </row>
    <row r="118" spans="1:27" ht="14.25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12"/>
      <c r="P118" s="9" t="s">
        <v>44</v>
      </c>
      <c r="Q118" s="9"/>
      <c r="R118" s="9"/>
      <c r="S118" s="9"/>
      <c r="T118" s="4"/>
      <c r="U118" s="4"/>
      <c r="V118" s="4"/>
      <c r="W118" s="4"/>
      <c r="X118" s="4"/>
      <c r="Y118" s="12"/>
    </row>
    <row r="119" spans="1:27" ht="14.25" x14ac:dyDescent="0.2">
      <c r="A119" s="4" t="s">
        <v>104</v>
      </c>
      <c r="B119" s="4"/>
      <c r="C119" s="4"/>
      <c r="D119" s="4"/>
      <c r="E119" s="4"/>
      <c r="F119" s="4"/>
      <c r="G119" s="4"/>
      <c r="H119" s="4"/>
      <c r="I119" s="4">
        <v>1.89</v>
      </c>
      <c r="J119" s="4"/>
      <c r="K119" s="4">
        <v>0</v>
      </c>
      <c r="L119" s="4"/>
      <c r="M119" s="47">
        <v>77.5</v>
      </c>
      <c r="N119" s="12" t="s">
        <v>26</v>
      </c>
      <c r="P119" s="4" t="s">
        <v>48</v>
      </c>
      <c r="Q119" s="4"/>
      <c r="R119" s="4"/>
      <c r="S119" s="4"/>
      <c r="T119" s="4">
        <v>7.7</v>
      </c>
      <c r="U119" s="4"/>
      <c r="V119" s="4"/>
      <c r="W119" s="4"/>
      <c r="X119" s="4">
        <v>7.7</v>
      </c>
      <c r="Y119" s="12" t="s">
        <v>49</v>
      </c>
    </row>
    <row r="120" spans="1:27" ht="14.2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12"/>
      <c r="P120" s="4" t="s">
        <v>50</v>
      </c>
      <c r="Q120" s="4"/>
      <c r="R120" s="4"/>
      <c r="S120" s="4"/>
      <c r="T120" s="4">
        <v>1.2</v>
      </c>
      <c r="U120" s="4"/>
      <c r="V120" s="4"/>
      <c r="W120" s="4"/>
      <c r="X120" s="4">
        <v>0</v>
      </c>
      <c r="Y120" s="12" t="s">
        <v>49</v>
      </c>
    </row>
    <row r="121" spans="1:27" ht="14.25" x14ac:dyDescent="0.2">
      <c r="A121" s="4" t="s">
        <v>105</v>
      </c>
      <c r="B121" s="4"/>
      <c r="C121" s="4"/>
      <c r="D121" s="4"/>
      <c r="E121" s="4"/>
      <c r="F121" s="4"/>
      <c r="G121" s="4"/>
      <c r="H121" s="4"/>
      <c r="I121" s="4">
        <v>4250</v>
      </c>
      <c r="J121" s="4"/>
      <c r="K121" s="4"/>
      <c r="L121" s="4"/>
      <c r="M121" s="4"/>
      <c r="N121" s="12" t="s">
        <v>107</v>
      </c>
      <c r="P121" s="4" t="s">
        <v>51</v>
      </c>
      <c r="Q121" s="4"/>
      <c r="R121" s="4"/>
      <c r="S121" s="4"/>
      <c r="T121" s="4">
        <v>3.8</v>
      </c>
      <c r="U121" s="4"/>
      <c r="V121" s="4"/>
      <c r="W121" s="4"/>
      <c r="X121" s="4">
        <v>3.8</v>
      </c>
      <c r="Y121" s="12" t="s">
        <v>49</v>
      </c>
      <c r="AA121" t="s">
        <v>287</v>
      </c>
    </row>
    <row r="122" spans="1:27" ht="14.25" x14ac:dyDescent="0.2">
      <c r="A122" s="4"/>
      <c r="B122" s="4"/>
      <c r="C122" s="4"/>
      <c r="D122" s="4"/>
      <c r="E122" s="4"/>
      <c r="F122" s="4"/>
      <c r="G122" s="4"/>
      <c r="H122" s="4"/>
      <c r="J122" s="4"/>
      <c r="K122" s="4"/>
      <c r="L122" s="4"/>
      <c r="M122" s="4"/>
      <c r="N122" s="12"/>
      <c r="P122" s="4" t="s">
        <v>52</v>
      </c>
      <c r="Q122" s="4"/>
      <c r="R122" s="4"/>
      <c r="S122" s="4"/>
      <c r="T122" s="4">
        <v>1.8</v>
      </c>
      <c r="U122" s="4"/>
      <c r="V122" s="4"/>
      <c r="W122" s="4"/>
      <c r="X122" s="4">
        <v>1.8</v>
      </c>
      <c r="Y122" s="12" t="s">
        <v>49</v>
      </c>
    </row>
    <row r="123" spans="1:27" ht="14.25" x14ac:dyDescent="0.2">
      <c r="A123" s="4" t="s">
        <v>120</v>
      </c>
      <c r="B123" s="4"/>
      <c r="C123" s="4"/>
      <c r="D123" s="4"/>
      <c r="E123" s="4"/>
      <c r="F123" s="4"/>
      <c r="G123" s="4"/>
      <c r="H123" s="4"/>
      <c r="I123" s="4" t="s">
        <v>123</v>
      </c>
      <c r="J123" s="4"/>
      <c r="K123" s="4"/>
      <c r="L123" s="4"/>
      <c r="M123" s="4"/>
      <c r="N123" s="12" t="s">
        <v>115</v>
      </c>
      <c r="P123" s="4" t="s">
        <v>62</v>
      </c>
      <c r="Q123" s="4"/>
      <c r="R123" s="4"/>
      <c r="S123" s="4"/>
      <c r="T123" s="4">
        <v>0.8</v>
      </c>
      <c r="U123" s="4"/>
      <c r="V123" s="4"/>
      <c r="W123" s="4"/>
      <c r="X123" s="4">
        <v>0</v>
      </c>
      <c r="Y123" s="12" t="s">
        <v>49</v>
      </c>
    </row>
    <row r="124" spans="1:27" ht="14.25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N124" s="12"/>
      <c r="P124" s="4" t="s">
        <v>54</v>
      </c>
      <c r="Q124" s="4"/>
      <c r="R124" s="4"/>
      <c r="S124" s="4"/>
      <c r="T124" s="4">
        <v>0.1</v>
      </c>
      <c r="U124" s="4"/>
      <c r="V124" s="4"/>
      <c r="W124" s="4"/>
      <c r="X124" s="4">
        <v>0.1</v>
      </c>
      <c r="Y124" s="12" t="s">
        <v>49</v>
      </c>
    </row>
    <row r="125" spans="1:27" ht="14.25" x14ac:dyDescent="0.2">
      <c r="A125" s="4" t="s">
        <v>121</v>
      </c>
      <c r="B125" s="4"/>
      <c r="C125" s="4"/>
      <c r="D125" s="4"/>
      <c r="E125" s="4"/>
      <c r="F125" s="4"/>
      <c r="G125" s="4"/>
      <c r="H125" s="4"/>
      <c r="I125" s="4" t="s">
        <v>124</v>
      </c>
      <c r="J125" s="4"/>
      <c r="K125" s="4"/>
      <c r="L125" s="4"/>
      <c r="M125" s="4"/>
      <c r="N125" s="12" t="s">
        <v>107</v>
      </c>
      <c r="P125" s="4" t="s">
        <v>223</v>
      </c>
      <c r="T125" s="4">
        <v>0</v>
      </c>
      <c r="X125" s="4">
        <v>2</v>
      </c>
      <c r="Y125" s="12" t="s">
        <v>49</v>
      </c>
    </row>
    <row r="126" spans="1:27" ht="14.2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11"/>
      <c r="P126" s="4" t="s">
        <v>55</v>
      </c>
      <c r="Q126" s="4"/>
      <c r="R126" s="4"/>
      <c r="S126" s="4"/>
      <c r="T126" s="4">
        <v>19</v>
      </c>
      <c r="U126" s="4"/>
      <c r="V126" s="4"/>
      <c r="W126" s="4"/>
      <c r="X126" s="4">
        <v>19</v>
      </c>
      <c r="Y126" s="12" t="s">
        <v>80</v>
      </c>
    </row>
    <row r="127" spans="1:27" ht="14.25" x14ac:dyDescent="0.2">
      <c r="A127" s="4" t="s">
        <v>105</v>
      </c>
      <c r="B127" s="4"/>
      <c r="C127" s="4"/>
      <c r="D127" s="4"/>
      <c r="E127" s="4"/>
      <c r="F127" s="4"/>
      <c r="G127" s="4"/>
      <c r="H127" s="4"/>
      <c r="I127" s="4">
        <v>1235</v>
      </c>
      <c r="J127" s="4"/>
      <c r="K127" s="4"/>
      <c r="L127" s="4"/>
      <c r="M127" s="4"/>
      <c r="N127" s="12" t="s">
        <v>107</v>
      </c>
      <c r="P127" s="4" t="s">
        <v>56</v>
      </c>
      <c r="Q127" s="4"/>
      <c r="R127" s="4"/>
      <c r="S127" s="4"/>
      <c r="T127" s="4">
        <v>9</v>
      </c>
      <c r="U127" s="4"/>
      <c r="V127" s="4"/>
      <c r="W127" s="4"/>
      <c r="X127" s="4">
        <v>2</v>
      </c>
      <c r="Y127" s="12" t="s">
        <v>42</v>
      </c>
    </row>
    <row r="128" spans="1:27" ht="14.2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12"/>
      <c r="P128" s="13" t="s">
        <v>57</v>
      </c>
      <c r="Q128" s="13"/>
      <c r="R128" s="4"/>
      <c r="S128" s="4"/>
      <c r="T128" s="4"/>
      <c r="U128" s="4"/>
      <c r="V128" s="4"/>
      <c r="W128" s="4"/>
      <c r="X128" s="4"/>
      <c r="Y128" s="12"/>
    </row>
    <row r="129" spans="1:25" ht="14.2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12"/>
      <c r="P129" s="4" t="s">
        <v>50</v>
      </c>
      <c r="R129" s="4"/>
      <c r="S129" s="4"/>
      <c r="T129" s="4">
        <v>0</v>
      </c>
      <c r="U129" s="4"/>
      <c r="V129" s="4"/>
      <c r="W129" s="4"/>
      <c r="X129" s="4">
        <v>0</v>
      </c>
      <c r="Y129" s="12" t="s">
        <v>42</v>
      </c>
    </row>
    <row r="130" spans="1:25" ht="14.25" x14ac:dyDescent="0.2">
      <c r="A130" s="9" t="s">
        <v>127</v>
      </c>
      <c r="B130" s="9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12"/>
      <c r="P130" s="4" t="s">
        <v>51</v>
      </c>
      <c r="Q130" s="4"/>
      <c r="R130" s="4"/>
      <c r="S130" s="4"/>
      <c r="T130" s="4">
        <v>0</v>
      </c>
      <c r="U130" s="4"/>
      <c r="V130" s="4"/>
      <c r="W130" s="4"/>
      <c r="X130" s="4">
        <v>0</v>
      </c>
      <c r="Y130" s="12" t="s">
        <v>42</v>
      </c>
    </row>
    <row r="131" spans="1:25" ht="14.2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12"/>
      <c r="P131" s="4" t="s">
        <v>52</v>
      </c>
      <c r="Q131" s="4"/>
      <c r="R131" s="4"/>
      <c r="S131" s="4"/>
      <c r="T131" s="4">
        <v>0</v>
      </c>
      <c r="U131" s="4"/>
      <c r="V131" s="4"/>
      <c r="W131" s="4"/>
      <c r="X131" s="4">
        <v>0</v>
      </c>
      <c r="Y131" s="12" t="s">
        <v>42</v>
      </c>
    </row>
    <row r="132" spans="1:25" ht="14.25" x14ac:dyDescent="0.2">
      <c r="A132" s="4" t="s">
        <v>0</v>
      </c>
      <c r="B132" s="4"/>
      <c r="C132" s="4"/>
      <c r="D132" s="4"/>
      <c r="E132" s="4"/>
      <c r="F132" s="4"/>
      <c r="G132" s="4"/>
      <c r="H132" s="4"/>
      <c r="I132" s="4" t="s">
        <v>128</v>
      </c>
      <c r="J132" s="4"/>
      <c r="K132" s="4"/>
      <c r="L132" s="4"/>
      <c r="M132" s="4"/>
      <c r="N132" s="12"/>
      <c r="P132" s="4" t="s">
        <v>62</v>
      </c>
      <c r="Q132" s="4"/>
      <c r="R132" s="4"/>
      <c r="S132" s="4"/>
      <c r="T132" s="4">
        <v>100</v>
      </c>
      <c r="U132" s="4"/>
      <c r="V132" s="4"/>
      <c r="W132" s="4"/>
      <c r="X132" s="4">
        <v>0</v>
      </c>
      <c r="Y132" s="12" t="s">
        <v>42</v>
      </c>
    </row>
    <row r="133" spans="1:25" ht="14.25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12"/>
      <c r="P133" s="4" t="s">
        <v>54</v>
      </c>
      <c r="Q133" s="4"/>
      <c r="R133" s="4"/>
      <c r="S133" s="4"/>
      <c r="T133" s="4">
        <v>100</v>
      </c>
      <c r="U133" s="4"/>
      <c r="V133" s="4"/>
      <c r="W133" s="4"/>
      <c r="X133" s="4">
        <v>100</v>
      </c>
      <c r="Y133" s="12" t="s">
        <v>42</v>
      </c>
    </row>
    <row r="134" spans="1:25" ht="14.25" x14ac:dyDescent="0.2">
      <c r="A134" s="4" t="s">
        <v>104</v>
      </c>
      <c r="B134" s="4"/>
      <c r="C134" s="4"/>
      <c r="D134" s="4"/>
      <c r="E134" s="4"/>
      <c r="F134" s="4"/>
      <c r="G134" s="4"/>
      <c r="H134" s="4"/>
      <c r="I134" s="4">
        <v>0.15</v>
      </c>
      <c r="J134" s="4"/>
      <c r="K134" s="28">
        <v>29.3</v>
      </c>
      <c r="L134" s="4"/>
      <c r="M134" s="47">
        <v>77.5</v>
      </c>
      <c r="N134" s="12" t="s">
        <v>26</v>
      </c>
      <c r="P134" s="4" t="s">
        <v>223</v>
      </c>
      <c r="Q134" s="4"/>
      <c r="R134" s="4"/>
      <c r="S134" s="4"/>
      <c r="T134" s="4"/>
      <c r="U134" s="4"/>
      <c r="V134" s="4"/>
      <c r="W134" s="4"/>
      <c r="X134" s="4">
        <v>50</v>
      </c>
      <c r="Y134" s="12" t="s">
        <v>42</v>
      </c>
    </row>
    <row r="135" spans="1:25" ht="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12"/>
      <c r="P135" s="5" t="s">
        <v>72</v>
      </c>
      <c r="Q135" s="4"/>
      <c r="R135" s="4"/>
      <c r="S135" s="4"/>
      <c r="T135" s="4"/>
      <c r="U135" s="4"/>
      <c r="V135" s="4"/>
      <c r="W135" s="4"/>
      <c r="X135" s="4"/>
      <c r="Y135" s="12"/>
    </row>
    <row r="136" spans="1:25" ht="14.25" x14ac:dyDescent="0.2">
      <c r="A136" s="4" t="s">
        <v>105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12" t="s">
        <v>107</v>
      </c>
      <c r="P136" s="4" t="s">
        <v>73</v>
      </c>
      <c r="Q136" s="4"/>
      <c r="R136" s="4"/>
      <c r="S136" s="4"/>
      <c r="T136" s="4">
        <v>0</v>
      </c>
      <c r="U136" s="4"/>
      <c r="V136" s="4"/>
      <c r="W136" s="4"/>
      <c r="X136" s="4"/>
      <c r="Y136" s="12" t="s">
        <v>35</v>
      </c>
    </row>
    <row r="137" spans="1:25" ht="14.25" x14ac:dyDescent="0.2">
      <c r="A137" s="4"/>
      <c r="B137" s="4"/>
      <c r="C137" s="4"/>
      <c r="D137" s="4"/>
      <c r="E137" s="4"/>
      <c r="F137" s="4"/>
      <c r="G137" s="4"/>
      <c r="H137" s="4"/>
      <c r="I137" s="4" t="s">
        <v>123</v>
      </c>
      <c r="J137" s="4"/>
      <c r="K137" s="4"/>
      <c r="L137" s="4"/>
      <c r="M137" s="4"/>
      <c r="N137" s="12"/>
      <c r="P137" s="4" t="s">
        <v>74</v>
      </c>
      <c r="Q137" s="4"/>
      <c r="R137" s="4"/>
      <c r="S137" s="4"/>
      <c r="T137" s="4">
        <v>0</v>
      </c>
      <c r="U137" s="4"/>
      <c r="V137" s="4"/>
      <c r="W137" s="4"/>
      <c r="X137" s="4"/>
      <c r="Y137" s="12" t="s">
        <v>35</v>
      </c>
    </row>
    <row r="138" spans="1:25" ht="14.25" x14ac:dyDescent="0.2">
      <c r="A138" s="4" t="s">
        <v>120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12" t="s">
        <v>115</v>
      </c>
      <c r="P138" s="4" t="s">
        <v>75</v>
      </c>
      <c r="Q138" s="4"/>
      <c r="R138" s="4"/>
      <c r="S138" s="4"/>
      <c r="T138" s="4">
        <v>0</v>
      </c>
      <c r="U138" s="4"/>
      <c r="V138" s="4"/>
      <c r="W138" s="4"/>
      <c r="X138" s="4"/>
      <c r="Y138" s="12" t="s">
        <v>27</v>
      </c>
    </row>
    <row r="139" spans="1:25" ht="14.25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12"/>
      <c r="P139" s="4" t="s">
        <v>76</v>
      </c>
      <c r="Q139" s="4"/>
      <c r="R139" s="4"/>
      <c r="S139" s="4"/>
      <c r="T139" s="4">
        <v>0</v>
      </c>
      <c r="U139" s="4"/>
      <c r="V139" s="4"/>
      <c r="W139" s="4"/>
      <c r="X139" s="4"/>
      <c r="Y139" s="12" t="s">
        <v>27</v>
      </c>
    </row>
    <row r="140" spans="1:25" ht="14.25" x14ac:dyDescent="0.2">
      <c r="A140" s="4" t="s">
        <v>121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12" t="s">
        <v>107</v>
      </c>
      <c r="P140" s="4" t="s">
        <v>77</v>
      </c>
      <c r="Q140" s="4"/>
      <c r="R140" s="4"/>
      <c r="S140" s="4"/>
      <c r="T140" s="4">
        <v>195</v>
      </c>
      <c r="U140" s="4"/>
      <c r="V140" s="22">
        <v>0</v>
      </c>
      <c r="W140" s="4"/>
      <c r="X140" s="4">
        <v>0</v>
      </c>
      <c r="Y140" s="12" t="s">
        <v>27</v>
      </c>
    </row>
    <row r="141" spans="1:25" ht="14.2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11"/>
      <c r="P141" s="4" t="s">
        <v>78</v>
      </c>
      <c r="Q141" s="4"/>
      <c r="R141" s="4"/>
      <c r="S141" s="4"/>
      <c r="T141" s="4">
        <v>0</v>
      </c>
      <c r="U141" s="4"/>
      <c r="V141" s="4"/>
      <c r="W141" s="4"/>
      <c r="X141" s="4"/>
      <c r="Y141" s="12" t="s">
        <v>79</v>
      </c>
    </row>
    <row r="142" spans="1:25" ht="14.25" x14ac:dyDescent="0.2">
      <c r="A142" s="4" t="s">
        <v>105</v>
      </c>
      <c r="B142" s="4"/>
      <c r="C142" s="4"/>
      <c r="D142" s="4"/>
      <c r="E142" s="4"/>
      <c r="F142" s="4"/>
      <c r="G142" s="4"/>
      <c r="H142" s="4"/>
      <c r="I142" s="4">
        <v>8341.5</v>
      </c>
      <c r="J142" s="4"/>
      <c r="K142" s="4"/>
      <c r="L142" s="4"/>
      <c r="M142" s="4"/>
      <c r="N142" s="12" t="s">
        <v>107</v>
      </c>
      <c r="P142" s="4"/>
      <c r="Q142" s="4"/>
      <c r="R142" s="4"/>
      <c r="S142" s="4"/>
      <c r="T142" s="4"/>
      <c r="U142" s="4"/>
      <c r="V142" s="4"/>
      <c r="W142" s="4"/>
      <c r="X142" s="4"/>
      <c r="Y142" s="12"/>
    </row>
    <row r="143" spans="1:25" ht="14.2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12"/>
      <c r="P143" s="4"/>
      <c r="Q143" s="4"/>
      <c r="R143" s="4"/>
      <c r="S143" s="4"/>
      <c r="T143" s="4"/>
      <c r="U143" s="4"/>
      <c r="V143" s="4"/>
      <c r="W143" s="4"/>
      <c r="X143" s="4"/>
      <c r="Y143" s="12"/>
    </row>
    <row r="144" spans="1:25" ht="14.25" x14ac:dyDescent="0.2">
      <c r="A144" s="4" t="s">
        <v>106</v>
      </c>
      <c r="B144" s="4"/>
      <c r="C144" s="4"/>
      <c r="D144" s="4"/>
      <c r="E144" s="4"/>
      <c r="F144" s="4"/>
      <c r="G144" s="4"/>
      <c r="H144" s="4"/>
      <c r="I144" s="4">
        <v>3</v>
      </c>
      <c r="J144" s="4"/>
      <c r="K144" s="4"/>
      <c r="L144" s="4"/>
      <c r="M144" s="4"/>
      <c r="N144" s="12" t="s">
        <v>108</v>
      </c>
      <c r="P144" s="4"/>
      <c r="Q144" s="4"/>
      <c r="R144" s="4"/>
      <c r="S144" s="4"/>
      <c r="T144" s="4"/>
      <c r="U144" s="4"/>
      <c r="V144" s="4"/>
      <c r="W144" s="4"/>
      <c r="X144" s="4"/>
      <c r="Y144" s="12"/>
    </row>
    <row r="145" spans="1:25" ht="14.25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12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4.25" x14ac:dyDescent="0.2">
      <c r="A146" s="9" t="s">
        <v>125</v>
      </c>
      <c r="B146" s="9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12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4.2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12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4.25" x14ac:dyDescent="0.2">
      <c r="A148" s="4" t="s">
        <v>0</v>
      </c>
      <c r="B148" s="4"/>
      <c r="C148" s="4"/>
      <c r="D148" s="4"/>
      <c r="E148" s="4"/>
      <c r="F148" s="4"/>
      <c r="G148" s="4"/>
      <c r="H148" s="4"/>
      <c r="I148" s="4" t="s">
        <v>122</v>
      </c>
      <c r="J148" s="4"/>
      <c r="K148" s="4"/>
      <c r="L148" s="4"/>
      <c r="M148" s="4"/>
      <c r="N148" s="12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4.2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12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4.25" x14ac:dyDescent="0.2">
      <c r="A150" s="4" t="s">
        <v>104</v>
      </c>
      <c r="B150" s="4"/>
      <c r="C150" s="4"/>
      <c r="D150" s="4"/>
      <c r="E150" s="4"/>
      <c r="F150" s="4"/>
      <c r="G150" s="4"/>
      <c r="H150" s="4"/>
      <c r="I150" s="4">
        <v>5.2</v>
      </c>
      <c r="J150" s="4"/>
      <c r="K150" s="4">
        <v>0</v>
      </c>
      <c r="L150" s="4"/>
      <c r="M150" s="4">
        <v>0</v>
      </c>
      <c r="N150" s="12" t="s">
        <v>26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4.25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12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4.25" x14ac:dyDescent="0.2">
      <c r="A152" s="4" t="s">
        <v>105</v>
      </c>
      <c r="B152" s="4"/>
      <c r="C152" s="4"/>
      <c r="D152" s="4"/>
      <c r="E152" s="4"/>
      <c r="F152" s="4"/>
      <c r="G152" s="4"/>
      <c r="H152" s="4"/>
      <c r="I152" s="4">
        <v>4250</v>
      </c>
      <c r="J152" s="4"/>
      <c r="K152" s="4"/>
      <c r="L152" s="4"/>
      <c r="M152" s="4"/>
      <c r="N152" s="12" t="s">
        <v>107</v>
      </c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4.25" x14ac:dyDescent="0.2">
      <c r="A153" s="4"/>
      <c r="B153" s="4"/>
      <c r="C153" s="4"/>
      <c r="D153" s="4"/>
      <c r="E153" s="4"/>
      <c r="F153" s="4"/>
      <c r="G153" s="4"/>
      <c r="H153" s="4"/>
      <c r="J153" s="4"/>
      <c r="K153" s="4"/>
      <c r="L153" s="4"/>
      <c r="M153" s="4"/>
      <c r="N153" s="12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4.25" x14ac:dyDescent="0.2">
      <c r="A154" s="4" t="s">
        <v>120</v>
      </c>
      <c r="B154" s="4"/>
      <c r="C154" s="4"/>
      <c r="D154" s="4"/>
      <c r="E154" s="4"/>
      <c r="F154" s="4"/>
      <c r="G154" s="4"/>
      <c r="H154" s="4"/>
      <c r="I154" s="4" t="s">
        <v>123</v>
      </c>
      <c r="J154" s="4"/>
      <c r="K154" s="4"/>
      <c r="L154" s="4"/>
      <c r="M154" s="4"/>
      <c r="N154" s="12" t="s">
        <v>115</v>
      </c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4.2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N155" s="12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4.25" x14ac:dyDescent="0.2">
      <c r="A156" s="4" t="s">
        <v>121</v>
      </c>
      <c r="B156" s="4"/>
      <c r="C156" s="4"/>
      <c r="D156" s="4"/>
      <c r="E156" s="4"/>
      <c r="F156" s="4"/>
      <c r="G156" s="4"/>
      <c r="H156" s="4"/>
      <c r="I156" s="4" t="s">
        <v>124</v>
      </c>
      <c r="J156" s="4"/>
      <c r="K156" s="4"/>
      <c r="L156" s="4"/>
      <c r="M156" s="4"/>
      <c r="N156" s="12" t="s">
        <v>107</v>
      </c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4.25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11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4.25" x14ac:dyDescent="0.2">
      <c r="A158" s="4" t="s">
        <v>105</v>
      </c>
      <c r="B158" s="4"/>
      <c r="C158" s="4"/>
      <c r="D158" s="4"/>
      <c r="E158" s="4"/>
      <c r="F158" s="4"/>
      <c r="G158" s="4"/>
      <c r="H158" s="4"/>
      <c r="I158" s="4">
        <v>1235</v>
      </c>
      <c r="J158" s="4"/>
      <c r="K158" s="4"/>
      <c r="L158" s="4"/>
      <c r="M158" s="4"/>
      <c r="N158" s="12" t="s">
        <v>107</v>
      </c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4.2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4.25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1:14" ht="14.25" x14ac:dyDescent="0.2">
      <c r="A161" s="9" t="s">
        <v>129</v>
      </c>
      <c r="B161" s="9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12"/>
    </row>
    <row r="162" spans="1:14" ht="14.2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12"/>
    </row>
    <row r="163" spans="1:14" ht="14.25" x14ac:dyDescent="0.2">
      <c r="A163" s="4" t="s">
        <v>0</v>
      </c>
      <c r="B163" s="4"/>
      <c r="C163" s="4"/>
      <c r="D163" s="4"/>
      <c r="E163" s="4"/>
      <c r="F163" s="4"/>
      <c r="G163" s="4"/>
      <c r="H163" s="4"/>
      <c r="I163" s="4" t="s">
        <v>130</v>
      </c>
      <c r="J163" s="4"/>
      <c r="K163" s="4"/>
      <c r="L163" s="4"/>
      <c r="M163" s="4"/>
      <c r="N163" s="12"/>
    </row>
    <row r="164" spans="1:14" ht="14.2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12"/>
    </row>
    <row r="165" spans="1:14" ht="14.25" x14ac:dyDescent="0.2">
      <c r="A165" s="4" t="s">
        <v>104</v>
      </c>
      <c r="B165" s="4"/>
      <c r="C165" s="4"/>
      <c r="D165" s="4"/>
      <c r="E165" s="4"/>
      <c r="F165" s="4"/>
      <c r="G165" s="4"/>
      <c r="H165" s="4"/>
      <c r="I165" s="4">
        <v>4.09</v>
      </c>
      <c r="J165" s="4"/>
      <c r="K165" s="28">
        <v>91.4</v>
      </c>
      <c r="L165" s="4"/>
      <c r="M165" s="47">
        <v>0</v>
      </c>
      <c r="N165" s="12" t="s">
        <v>26</v>
      </c>
    </row>
    <row r="166" spans="1:14" ht="14.25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12"/>
    </row>
    <row r="167" spans="1:14" ht="14.25" x14ac:dyDescent="0.2">
      <c r="A167" s="4" t="s">
        <v>105</v>
      </c>
      <c r="B167" s="4"/>
      <c r="C167" s="4"/>
      <c r="D167" s="4"/>
      <c r="E167" s="4"/>
      <c r="F167" s="4"/>
      <c r="G167" s="4"/>
      <c r="H167" s="4"/>
      <c r="I167" s="4">
        <v>9945</v>
      </c>
      <c r="J167" s="4"/>
      <c r="K167" s="4"/>
      <c r="L167" s="4"/>
      <c r="N167" s="12" t="s">
        <v>107</v>
      </c>
    </row>
    <row r="168" spans="1:14" ht="14.25" x14ac:dyDescent="0.2">
      <c r="A168" s="4"/>
      <c r="B168" s="4"/>
      <c r="C168" s="4"/>
      <c r="D168" s="4"/>
      <c r="E168" s="4"/>
      <c r="F168" s="4"/>
      <c r="G168" s="4"/>
      <c r="H168" s="4"/>
      <c r="J168" s="4"/>
      <c r="K168" s="4"/>
      <c r="L168" s="4"/>
      <c r="M168" s="4"/>
      <c r="N168" s="12"/>
    </row>
    <row r="169" spans="1:14" ht="14.25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12"/>
    </row>
    <row r="170" spans="1:14" ht="14.2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12"/>
    </row>
    <row r="171" spans="1:14" ht="14.25" x14ac:dyDescent="0.2">
      <c r="A171" s="4" t="s">
        <v>121</v>
      </c>
      <c r="B171" s="4"/>
      <c r="C171" s="4"/>
      <c r="D171" s="4"/>
      <c r="E171" s="4"/>
      <c r="F171" s="4"/>
      <c r="G171" s="4"/>
      <c r="H171" s="4"/>
      <c r="I171" s="4" t="s">
        <v>131</v>
      </c>
      <c r="J171" s="4"/>
      <c r="K171" s="4"/>
      <c r="L171" s="4"/>
      <c r="M171" s="4"/>
      <c r="N171" s="12" t="s">
        <v>107</v>
      </c>
    </row>
    <row r="172" spans="1:14" ht="14.25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11"/>
    </row>
    <row r="173" spans="1:14" ht="14.25" x14ac:dyDescent="0.2">
      <c r="A173" s="9" t="s">
        <v>132</v>
      </c>
      <c r="B173" s="9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12"/>
    </row>
    <row r="174" spans="1:14" ht="14.2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12"/>
    </row>
    <row r="175" spans="1:14" ht="14.25" x14ac:dyDescent="0.2">
      <c r="A175" s="4" t="s">
        <v>0</v>
      </c>
      <c r="B175" s="4"/>
      <c r="C175" s="4"/>
      <c r="D175" s="4"/>
      <c r="E175" s="4"/>
      <c r="F175" s="4"/>
      <c r="G175" s="4"/>
      <c r="H175" s="4"/>
      <c r="I175" s="4" t="s">
        <v>130</v>
      </c>
      <c r="J175" s="4"/>
      <c r="K175" s="4"/>
      <c r="L175" s="4"/>
      <c r="M175" s="4"/>
      <c r="N175" s="12"/>
    </row>
    <row r="176" spans="1:14" ht="14.2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12"/>
    </row>
    <row r="177" spans="1:14" ht="14.25" x14ac:dyDescent="0.2">
      <c r="A177" s="4" t="s">
        <v>104</v>
      </c>
      <c r="B177" s="4"/>
      <c r="C177" s="4"/>
      <c r="D177" s="4"/>
      <c r="E177" s="4"/>
      <c r="F177" s="4"/>
      <c r="G177" s="4"/>
      <c r="H177" s="4"/>
      <c r="I177" s="4">
        <v>4.05</v>
      </c>
      <c r="J177" s="4"/>
      <c r="K177" s="4">
        <v>0</v>
      </c>
      <c r="L177" s="4"/>
      <c r="M177" s="4">
        <v>0</v>
      </c>
      <c r="N177" s="12" t="s">
        <v>26</v>
      </c>
    </row>
    <row r="178" spans="1:14" ht="14.25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12"/>
    </row>
    <row r="179" spans="1:14" ht="14.25" x14ac:dyDescent="0.2">
      <c r="A179" s="4" t="s">
        <v>105</v>
      </c>
      <c r="B179" s="4"/>
      <c r="C179" s="4"/>
      <c r="D179" s="4"/>
      <c r="E179" s="4"/>
      <c r="F179" s="4"/>
      <c r="G179" s="4"/>
      <c r="H179" s="4"/>
      <c r="I179" s="4">
        <v>9945</v>
      </c>
      <c r="J179" s="4"/>
      <c r="K179" s="4"/>
      <c r="L179" s="4"/>
      <c r="M179" s="4"/>
      <c r="N179" s="12" t="s">
        <v>107</v>
      </c>
    </row>
    <row r="180" spans="1:14" ht="14.25" x14ac:dyDescent="0.2">
      <c r="A180" s="4"/>
      <c r="B180" s="4"/>
      <c r="C180" s="4"/>
      <c r="D180" s="4"/>
      <c r="E180" s="4"/>
      <c r="F180" s="4"/>
      <c r="G180" s="4"/>
      <c r="H180" s="4"/>
      <c r="J180" s="4"/>
      <c r="K180" s="4"/>
      <c r="L180" s="4"/>
      <c r="M180" s="4"/>
      <c r="N180" s="12"/>
    </row>
    <row r="181" spans="1:14" ht="14.25" x14ac:dyDescent="0.2">
      <c r="A181" s="4" t="s">
        <v>121</v>
      </c>
      <c r="B181" s="4"/>
      <c r="C181" s="4"/>
      <c r="D181" s="4"/>
      <c r="E181" s="4"/>
      <c r="F181" s="4"/>
      <c r="G181" s="4"/>
      <c r="H181" s="4"/>
      <c r="I181" s="4" t="s">
        <v>131</v>
      </c>
      <c r="J181" s="4"/>
      <c r="K181" s="4"/>
      <c r="L181" s="4"/>
      <c r="N181" s="12" t="s">
        <v>107</v>
      </c>
    </row>
    <row r="182" spans="1:14" ht="14.2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12"/>
    </row>
    <row r="183" spans="1:14" ht="14.25" x14ac:dyDescent="0.2">
      <c r="A183" s="9" t="s">
        <v>133</v>
      </c>
      <c r="B183" s="9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12"/>
    </row>
    <row r="184" spans="1:14" ht="14.25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12"/>
    </row>
    <row r="185" spans="1:14" ht="14.25" x14ac:dyDescent="0.2">
      <c r="A185" s="4" t="s">
        <v>0</v>
      </c>
      <c r="B185" s="4"/>
      <c r="C185" s="4"/>
      <c r="D185" s="4"/>
      <c r="E185" s="4"/>
      <c r="F185" s="4"/>
      <c r="G185" s="4"/>
      <c r="H185" s="4"/>
      <c r="I185" s="4" t="s">
        <v>134</v>
      </c>
      <c r="J185" s="4"/>
      <c r="K185" s="4"/>
      <c r="L185" s="4"/>
      <c r="M185" s="4"/>
      <c r="N185" s="12"/>
    </row>
    <row r="186" spans="1:14" ht="14.2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12"/>
    </row>
    <row r="187" spans="1:14" ht="14.25" x14ac:dyDescent="0.2">
      <c r="A187" s="4" t="s">
        <v>104</v>
      </c>
      <c r="B187" s="4"/>
      <c r="C187" s="4"/>
      <c r="D187" s="4"/>
      <c r="E187" s="4"/>
      <c r="F187" s="4"/>
      <c r="G187" s="4"/>
      <c r="H187" s="4"/>
      <c r="I187" s="4">
        <v>5.46</v>
      </c>
      <c r="J187" s="4"/>
      <c r="K187" s="28">
        <v>65.900000000000006</v>
      </c>
      <c r="L187" s="4"/>
      <c r="M187" s="47">
        <v>65</v>
      </c>
      <c r="N187" s="12" t="s">
        <v>26</v>
      </c>
    </row>
    <row r="188" spans="1:14" ht="14.2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12"/>
    </row>
    <row r="189" spans="1:14" ht="14.25" x14ac:dyDescent="0.2">
      <c r="A189" s="4" t="s">
        <v>105</v>
      </c>
      <c r="B189" s="4"/>
      <c r="C189" s="4"/>
      <c r="D189" s="4"/>
      <c r="E189" s="4"/>
      <c r="F189" s="4"/>
      <c r="G189" s="4"/>
      <c r="H189" s="4"/>
      <c r="I189" s="4">
        <v>6375</v>
      </c>
      <c r="J189" s="4"/>
      <c r="K189" s="4"/>
      <c r="L189" s="4"/>
      <c r="M189" s="4">
        <v>0</v>
      </c>
      <c r="N189" s="12" t="s">
        <v>107</v>
      </c>
    </row>
    <row r="190" spans="1:14" ht="14.25" x14ac:dyDescent="0.2">
      <c r="A190" s="4"/>
      <c r="B190" s="4"/>
      <c r="C190" s="4"/>
      <c r="D190" s="4"/>
      <c r="E190" s="4"/>
      <c r="F190" s="4"/>
      <c r="G190" s="4"/>
      <c r="H190" s="4"/>
      <c r="J190" s="4"/>
      <c r="K190" s="4"/>
      <c r="L190" s="4"/>
      <c r="M190" s="4"/>
      <c r="N190" s="12"/>
    </row>
    <row r="191" spans="1:14" ht="14.25" x14ac:dyDescent="0.2">
      <c r="A191" s="4" t="s">
        <v>120</v>
      </c>
      <c r="I191" t="s">
        <v>123</v>
      </c>
      <c r="M191" s="4"/>
      <c r="N191" s="12" t="s">
        <v>115</v>
      </c>
    </row>
    <row r="192" spans="1:14" ht="14.2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12"/>
    </row>
    <row r="193" spans="1:14" ht="14.25" x14ac:dyDescent="0.2">
      <c r="A193" s="4" t="s">
        <v>121</v>
      </c>
      <c r="B193" s="4"/>
      <c r="C193" s="4"/>
      <c r="D193" s="4"/>
      <c r="E193" s="4"/>
      <c r="F193" s="4"/>
      <c r="G193" s="4"/>
      <c r="H193" s="4"/>
      <c r="I193" s="4" t="s">
        <v>135</v>
      </c>
      <c r="J193" s="4"/>
      <c r="K193" s="4"/>
      <c r="L193" s="4"/>
      <c r="N193" s="12" t="s">
        <v>107</v>
      </c>
    </row>
    <row r="194" spans="1:14" ht="14.2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12"/>
    </row>
    <row r="195" spans="1:14" ht="14.25" x14ac:dyDescent="0.2">
      <c r="A195" s="9" t="s">
        <v>136</v>
      </c>
      <c r="B195" s="9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12"/>
    </row>
    <row r="196" spans="1:14" ht="14.25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12"/>
    </row>
    <row r="197" spans="1:14" ht="14.25" x14ac:dyDescent="0.2">
      <c r="A197" s="4" t="s">
        <v>0</v>
      </c>
      <c r="B197" s="4"/>
      <c r="C197" s="4"/>
      <c r="D197" s="4"/>
      <c r="E197" s="4"/>
      <c r="F197" s="4"/>
      <c r="G197" s="4"/>
      <c r="H197" s="4"/>
      <c r="I197" s="4" t="s">
        <v>134</v>
      </c>
      <c r="J197" s="4"/>
      <c r="K197" s="4"/>
      <c r="L197" s="4"/>
      <c r="M197" s="4"/>
      <c r="N197" s="12"/>
    </row>
    <row r="198" spans="1:14" ht="14.2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12"/>
    </row>
    <row r="199" spans="1:14" ht="14.25" x14ac:dyDescent="0.2">
      <c r="A199" s="4" t="s">
        <v>104</v>
      </c>
      <c r="B199" s="4"/>
      <c r="C199" s="4"/>
      <c r="D199" s="4"/>
      <c r="E199" s="4"/>
      <c r="F199" s="4"/>
      <c r="G199" s="4"/>
      <c r="H199" s="4"/>
      <c r="I199" s="4">
        <v>0.89</v>
      </c>
      <c r="J199" s="4"/>
      <c r="K199" s="4">
        <v>0</v>
      </c>
      <c r="L199" s="4"/>
      <c r="M199" s="4">
        <v>0</v>
      </c>
      <c r="N199" s="12" t="s">
        <v>26</v>
      </c>
    </row>
    <row r="200" spans="1:14" ht="14.2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12"/>
    </row>
    <row r="201" spans="1:14" ht="14.25" x14ac:dyDescent="0.2">
      <c r="A201" s="4" t="s">
        <v>105</v>
      </c>
      <c r="B201" s="4"/>
      <c r="C201" s="4"/>
      <c r="D201" s="4"/>
      <c r="E201" s="4"/>
      <c r="F201" s="4"/>
      <c r="G201" s="4"/>
      <c r="H201" s="4"/>
      <c r="I201" s="4">
        <v>6375</v>
      </c>
      <c r="J201" s="4"/>
      <c r="K201" s="4"/>
      <c r="L201" s="4"/>
      <c r="M201" s="4"/>
      <c r="N201" s="12" t="s">
        <v>107</v>
      </c>
    </row>
    <row r="202" spans="1:14" ht="14.25" x14ac:dyDescent="0.2">
      <c r="A202" s="4"/>
      <c r="B202" s="4"/>
      <c r="C202" s="4"/>
      <c r="D202" s="4"/>
      <c r="E202" s="4"/>
      <c r="F202" s="4"/>
      <c r="G202" s="4"/>
      <c r="H202" s="4"/>
      <c r="J202" s="4"/>
      <c r="K202" s="4"/>
      <c r="L202" s="4"/>
      <c r="N202" s="12"/>
    </row>
    <row r="203" spans="1:14" ht="14.25" x14ac:dyDescent="0.2">
      <c r="A203" s="4" t="s">
        <v>120</v>
      </c>
      <c r="I203" t="s">
        <v>123</v>
      </c>
      <c r="M203" s="4"/>
      <c r="N203" s="12" t="s">
        <v>115</v>
      </c>
    </row>
    <row r="204" spans="1:14" ht="14.2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12"/>
    </row>
    <row r="205" spans="1:14" ht="14.25" x14ac:dyDescent="0.2">
      <c r="A205" s="4" t="s">
        <v>121</v>
      </c>
      <c r="B205" s="4"/>
      <c r="C205" s="4"/>
      <c r="D205" s="4"/>
      <c r="E205" s="4"/>
      <c r="F205" s="4"/>
      <c r="G205" s="4"/>
      <c r="H205" s="4"/>
      <c r="I205" s="4" t="s">
        <v>135</v>
      </c>
      <c r="J205" s="4"/>
      <c r="K205" s="4"/>
      <c r="L205" s="4"/>
      <c r="M205" s="4"/>
      <c r="N205" s="12" t="s">
        <v>107</v>
      </c>
    </row>
    <row r="206" spans="1:14" ht="14.2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N206" s="12"/>
    </row>
    <row r="207" spans="1:14" ht="14.2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12"/>
    </row>
    <row r="208" spans="1:14" ht="14.25" x14ac:dyDescent="0.2">
      <c r="A208" s="9" t="s">
        <v>137</v>
      </c>
      <c r="B208" s="9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12"/>
    </row>
    <row r="209" spans="1:14" ht="14.2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12"/>
    </row>
    <row r="210" spans="1:14" ht="14.25" x14ac:dyDescent="0.2">
      <c r="A210" s="4" t="s">
        <v>0</v>
      </c>
      <c r="B210" s="4"/>
      <c r="C210" s="4"/>
      <c r="D210" s="4"/>
      <c r="E210" s="4"/>
      <c r="F210" s="4"/>
      <c r="G210" s="4"/>
      <c r="H210" s="4"/>
      <c r="I210" s="4" t="s">
        <v>122</v>
      </c>
      <c r="J210" s="4"/>
      <c r="K210" s="4"/>
      <c r="L210" s="4"/>
      <c r="M210" s="4"/>
      <c r="N210" s="12"/>
    </row>
    <row r="211" spans="1:14" ht="14.25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12"/>
    </row>
    <row r="212" spans="1:14" ht="14.25" x14ac:dyDescent="0.2">
      <c r="A212" s="4" t="s">
        <v>104</v>
      </c>
      <c r="B212" s="4"/>
      <c r="C212" s="4"/>
      <c r="D212" s="4"/>
      <c r="E212" s="4"/>
      <c r="F212" s="4"/>
      <c r="G212" s="4"/>
      <c r="H212" s="4"/>
      <c r="I212" s="4">
        <v>9.92</v>
      </c>
      <c r="J212" s="4"/>
      <c r="K212" s="4">
        <v>0</v>
      </c>
      <c r="L212" s="4"/>
      <c r="M212" s="4">
        <v>0</v>
      </c>
      <c r="N212" s="12" t="s">
        <v>26</v>
      </c>
    </row>
    <row r="213" spans="1:14" ht="14.2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12"/>
    </row>
    <row r="214" spans="1:14" ht="14.25" x14ac:dyDescent="0.2">
      <c r="A214" s="4" t="s">
        <v>105</v>
      </c>
      <c r="B214" s="4"/>
      <c r="C214" s="4"/>
      <c r="D214" s="4"/>
      <c r="E214" s="4"/>
      <c r="F214" s="4"/>
      <c r="G214" s="4"/>
      <c r="H214" s="4"/>
      <c r="I214" s="4">
        <v>4250</v>
      </c>
      <c r="J214" s="4"/>
      <c r="K214" s="4"/>
      <c r="L214" s="4"/>
      <c r="M214" s="4"/>
      <c r="N214" s="12" t="s">
        <v>107</v>
      </c>
    </row>
    <row r="215" spans="1:14" ht="14.25" x14ac:dyDescent="0.2">
      <c r="A215" s="4"/>
      <c r="B215" s="4"/>
      <c r="C215" s="4"/>
      <c r="D215" s="4"/>
      <c r="E215" s="4"/>
      <c r="F215" s="4"/>
      <c r="G215" s="4"/>
      <c r="H215" s="4"/>
      <c r="J215" s="4"/>
      <c r="K215" s="4"/>
      <c r="L215" s="4"/>
      <c r="M215" s="4"/>
      <c r="N215" s="12"/>
    </row>
    <row r="216" spans="1:14" ht="14.25" x14ac:dyDescent="0.2">
      <c r="A216" s="4" t="s">
        <v>120</v>
      </c>
      <c r="I216" t="s">
        <v>123</v>
      </c>
      <c r="M216" s="4"/>
      <c r="N216" s="12" t="s">
        <v>115</v>
      </c>
    </row>
    <row r="217" spans="1:14" ht="14.25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12"/>
    </row>
    <row r="218" spans="1:14" ht="14.25" x14ac:dyDescent="0.2">
      <c r="A218" s="4" t="s">
        <v>121</v>
      </c>
      <c r="B218" s="4"/>
      <c r="C218" s="4"/>
      <c r="D218" s="4"/>
      <c r="E218" s="4"/>
      <c r="F218" s="4"/>
      <c r="G218" s="4"/>
      <c r="H218" s="4"/>
      <c r="I218" s="4" t="s">
        <v>124</v>
      </c>
      <c r="J218" s="4"/>
      <c r="K218" s="4"/>
      <c r="L218" s="4"/>
      <c r="M218" s="4"/>
      <c r="N218" s="11"/>
    </row>
    <row r="219" spans="1:14" ht="14.2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12"/>
    </row>
    <row r="220" spans="1:14" ht="14.25" x14ac:dyDescent="0.2">
      <c r="A220" s="4" t="s">
        <v>105</v>
      </c>
      <c r="B220" s="4"/>
      <c r="C220" s="4"/>
      <c r="D220" s="4"/>
      <c r="E220" s="4"/>
      <c r="F220" s="4"/>
      <c r="G220" s="4"/>
      <c r="H220" s="4"/>
      <c r="I220" s="4">
        <v>1235</v>
      </c>
      <c r="J220" s="4"/>
      <c r="K220" s="4"/>
      <c r="L220" s="4"/>
      <c r="N220" s="12" t="s">
        <v>107</v>
      </c>
    </row>
    <row r="221" spans="1:14" ht="14.2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12"/>
    </row>
    <row r="222" spans="1:14" ht="14.25" x14ac:dyDescent="0.2">
      <c r="A222" s="9" t="s">
        <v>138</v>
      </c>
      <c r="B222" s="9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12"/>
    </row>
    <row r="223" spans="1:14" ht="14.25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12"/>
    </row>
    <row r="224" spans="1:14" ht="14.25" x14ac:dyDescent="0.2">
      <c r="A224" s="4" t="s">
        <v>0</v>
      </c>
      <c r="B224" s="4"/>
      <c r="C224" s="4"/>
      <c r="D224" s="4"/>
      <c r="E224" s="4"/>
      <c r="F224" s="4"/>
      <c r="G224" s="4"/>
      <c r="H224" s="4"/>
      <c r="I224" s="4" t="s">
        <v>128</v>
      </c>
      <c r="J224" s="4"/>
      <c r="K224" s="4"/>
      <c r="L224" s="4"/>
      <c r="M224" s="4"/>
      <c r="N224" s="12"/>
    </row>
    <row r="225" spans="1:14" ht="14.2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12"/>
    </row>
    <row r="226" spans="1:14" ht="14.25" x14ac:dyDescent="0.2">
      <c r="A226" s="4" t="s">
        <v>104</v>
      </c>
      <c r="B226" s="4"/>
      <c r="C226" s="4"/>
      <c r="D226" s="4"/>
      <c r="E226" s="4"/>
      <c r="F226" s="4"/>
      <c r="G226" s="4"/>
      <c r="H226" s="4"/>
      <c r="I226" s="4">
        <v>15.03</v>
      </c>
      <c r="J226" s="4"/>
      <c r="K226" s="4">
        <v>0</v>
      </c>
      <c r="L226" s="4"/>
      <c r="M226" s="4">
        <v>0</v>
      </c>
      <c r="N226" s="12" t="s">
        <v>26</v>
      </c>
    </row>
    <row r="227" spans="1:14" ht="14.2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12"/>
    </row>
    <row r="228" spans="1:14" ht="14.25" x14ac:dyDescent="0.2">
      <c r="A228" s="4" t="s">
        <v>105</v>
      </c>
      <c r="B228" s="4"/>
      <c r="C228" s="4"/>
      <c r="D228" s="4"/>
      <c r="E228" s="4"/>
      <c r="F228" s="4"/>
      <c r="G228" s="4"/>
      <c r="H228" s="4"/>
      <c r="I228" s="4">
        <v>8341.5</v>
      </c>
      <c r="J228" s="4"/>
      <c r="K228" s="4"/>
      <c r="L228" s="4"/>
      <c r="M228" s="4"/>
      <c r="N228" s="12" t="s">
        <v>107</v>
      </c>
    </row>
    <row r="229" spans="1:14" ht="14.25" x14ac:dyDescent="0.2">
      <c r="A229" s="4"/>
      <c r="B229" s="4"/>
      <c r="C229" s="4"/>
      <c r="D229" s="4"/>
      <c r="E229" s="4"/>
      <c r="F229" s="4"/>
      <c r="G229" s="4"/>
      <c r="H229" s="4"/>
      <c r="J229" s="4"/>
      <c r="K229" s="4"/>
      <c r="L229" s="4"/>
      <c r="M229" s="4"/>
      <c r="N229" s="12"/>
    </row>
    <row r="230" spans="1:14" ht="14.25" x14ac:dyDescent="0.2">
      <c r="A230" s="4" t="s">
        <v>120</v>
      </c>
      <c r="I230" t="s">
        <v>123</v>
      </c>
      <c r="M230" s="4"/>
      <c r="N230" s="12" t="s">
        <v>115</v>
      </c>
    </row>
    <row r="231" spans="1:14" ht="14.25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12"/>
    </row>
    <row r="232" spans="1:14" ht="14.25" x14ac:dyDescent="0.2">
      <c r="A232" s="4" t="s">
        <v>106</v>
      </c>
      <c r="B232" s="4"/>
      <c r="C232" s="4"/>
      <c r="D232" s="4"/>
      <c r="E232" s="4"/>
      <c r="F232" s="4"/>
      <c r="G232" s="4"/>
      <c r="H232" s="4"/>
      <c r="I232" s="4">
        <v>3</v>
      </c>
      <c r="J232" s="4"/>
      <c r="K232" s="4"/>
      <c r="L232" s="4"/>
      <c r="M232" s="4"/>
      <c r="N232" s="12" t="s">
        <v>108</v>
      </c>
    </row>
    <row r="233" spans="1:14" ht="14.2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12"/>
    </row>
    <row r="234" spans="1:14" ht="14.25" x14ac:dyDescent="0.2">
      <c r="A234" s="9" t="s">
        <v>139</v>
      </c>
      <c r="B234" s="9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12"/>
    </row>
    <row r="235" spans="1:14" ht="14.25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12"/>
    </row>
    <row r="236" spans="1:14" ht="14.25" x14ac:dyDescent="0.2">
      <c r="A236" s="4" t="s">
        <v>0</v>
      </c>
      <c r="B236" s="4"/>
      <c r="C236" s="4"/>
      <c r="D236" s="4"/>
      <c r="E236" s="4"/>
      <c r="F236" s="4"/>
      <c r="G236" s="4"/>
      <c r="H236" s="4"/>
      <c r="I236" s="4" t="s">
        <v>128</v>
      </c>
      <c r="J236" s="4"/>
      <c r="K236" s="4"/>
      <c r="L236" s="4"/>
      <c r="M236" s="4"/>
      <c r="N236" s="12"/>
    </row>
    <row r="237" spans="1:14" ht="14.2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12"/>
    </row>
    <row r="238" spans="1:14" ht="14.25" x14ac:dyDescent="0.2">
      <c r="A238" s="4" t="s">
        <v>104</v>
      </c>
      <c r="B238" s="4"/>
      <c r="C238" s="4"/>
      <c r="D238" s="4"/>
      <c r="E238" s="4"/>
      <c r="F238" s="4"/>
      <c r="G238" s="4"/>
      <c r="H238" s="4"/>
      <c r="I238" s="4">
        <v>2.67</v>
      </c>
      <c r="J238" s="4"/>
      <c r="K238" s="4">
        <v>0</v>
      </c>
      <c r="L238" s="4"/>
      <c r="M238" s="4">
        <v>0</v>
      </c>
      <c r="N238" s="12" t="s">
        <v>26</v>
      </c>
    </row>
    <row r="239" spans="1:14" ht="14.2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12"/>
    </row>
    <row r="240" spans="1:14" ht="14.25" x14ac:dyDescent="0.2">
      <c r="A240" s="4" t="s">
        <v>105</v>
      </c>
      <c r="B240" s="4"/>
      <c r="C240" s="4"/>
      <c r="D240" s="4"/>
      <c r="E240" s="4"/>
      <c r="F240" s="4"/>
      <c r="G240" s="4"/>
      <c r="H240" s="4"/>
      <c r="I240" s="4">
        <v>8341.5</v>
      </c>
      <c r="J240" s="4"/>
      <c r="K240" s="4"/>
      <c r="L240" s="4"/>
      <c r="M240" s="4"/>
      <c r="N240" s="12" t="s">
        <v>107</v>
      </c>
    </row>
    <row r="241" spans="1:14" ht="14.25" x14ac:dyDescent="0.2">
      <c r="A241" s="4"/>
      <c r="B241" s="4"/>
      <c r="C241" s="4"/>
      <c r="D241" s="4"/>
      <c r="E241" s="4"/>
      <c r="F241" s="4"/>
      <c r="G241" s="4"/>
      <c r="H241" s="4"/>
      <c r="J241" s="4"/>
      <c r="K241" s="4"/>
      <c r="L241" s="4"/>
      <c r="M241" s="4"/>
      <c r="N241" s="12"/>
    </row>
    <row r="242" spans="1:14" ht="14.25" x14ac:dyDescent="0.2">
      <c r="A242" s="4" t="s">
        <v>106</v>
      </c>
      <c r="B242" s="4"/>
      <c r="C242" s="4"/>
      <c r="D242" s="4"/>
      <c r="E242" s="4"/>
      <c r="F242" s="4"/>
      <c r="G242" s="4"/>
      <c r="H242" s="4"/>
      <c r="I242" s="4">
        <v>3</v>
      </c>
      <c r="J242" s="4"/>
      <c r="K242" s="4"/>
      <c r="L242" s="4"/>
      <c r="M242" s="4"/>
      <c r="N242" s="12" t="s">
        <v>108</v>
      </c>
    </row>
    <row r="243" spans="1:14" ht="14.25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12"/>
    </row>
    <row r="244" spans="1:14" ht="14.25" x14ac:dyDescent="0.2">
      <c r="A244" s="9" t="s">
        <v>140</v>
      </c>
      <c r="B244" s="9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12"/>
    </row>
    <row r="245" spans="1:14" ht="14.2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12"/>
    </row>
    <row r="246" spans="1:14" ht="14.25" x14ac:dyDescent="0.2">
      <c r="A246" s="4" t="s">
        <v>0</v>
      </c>
      <c r="B246" s="4"/>
      <c r="C246" s="4"/>
      <c r="D246" s="4"/>
      <c r="E246" s="4"/>
      <c r="F246" s="4"/>
      <c r="G246" s="4"/>
      <c r="H246" s="4"/>
      <c r="I246" s="4" t="s">
        <v>128</v>
      </c>
      <c r="J246" s="4"/>
      <c r="K246" s="4"/>
      <c r="L246" s="4"/>
      <c r="M246" s="4"/>
      <c r="N246" s="12"/>
    </row>
    <row r="247" spans="1:14" ht="14.25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12"/>
    </row>
    <row r="248" spans="1:14" ht="14.25" x14ac:dyDescent="0.2">
      <c r="A248" s="4" t="s">
        <v>104</v>
      </c>
      <c r="B248" s="4"/>
      <c r="C248" s="4"/>
      <c r="D248" s="4"/>
      <c r="E248" s="4"/>
      <c r="F248" s="4"/>
      <c r="G248" s="4"/>
      <c r="H248" s="4"/>
      <c r="I248" s="4">
        <v>2.96</v>
      </c>
      <c r="J248" s="4"/>
      <c r="K248" s="4">
        <v>0</v>
      </c>
      <c r="L248" s="4"/>
      <c r="M248" s="4">
        <v>0</v>
      </c>
      <c r="N248" s="12" t="s">
        <v>26</v>
      </c>
    </row>
    <row r="249" spans="1:14" ht="14.2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12"/>
    </row>
    <row r="250" spans="1:14" ht="14.25" x14ac:dyDescent="0.2">
      <c r="A250" s="4" t="s">
        <v>105</v>
      </c>
      <c r="B250" s="4"/>
      <c r="C250" s="4"/>
      <c r="D250" s="4"/>
      <c r="E250" s="4"/>
      <c r="F250" s="4"/>
      <c r="G250" s="4"/>
      <c r="H250" s="4"/>
      <c r="I250" s="4">
        <v>8341.5</v>
      </c>
      <c r="J250" s="4"/>
      <c r="K250" s="4"/>
      <c r="L250" s="4"/>
      <c r="M250" s="4"/>
      <c r="N250" s="12" t="s">
        <v>107</v>
      </c>
    </row>
    <row r="251" spans="1:14" ht="14.25" x14ac:dyDescent="0.2">
      <c r="A251" s="4"/>
      <c r="B251" s="4"/>
      <c r="C251" s="4"/>
      <c r="D251" s="4"/>
      <c r="E251" s="4"/>
      <c r="F251" s="4"/>
      <c r="G251" s="4"/>
      <c r="H251" s="4"/>
      <c r="J251" s="4"/>
      <c r="K251" s="4"/>
      <c r="L251" s="4"/>
      <c r="M251" s="4"/>
      <c r="N251" s="12"/>
    </row>
    <row r="252" spans="1:14" ht="14.25" x14ac:dyDescent="0.2">
      <c r="A252" s="4" t="s">
        <v>106</v>
      </c>
      <c r="B252" s="4"/>
      <c r="C252" s="4"/>
      <c r="D252" s="4"/>
      <c r="E252" s="4"/>
      <c r="F252" s="4"/>
      <c r="G252" s="4"/>
      <c r="H252" s="4"/>
      <c r="I252" s="4">
        <v>3</v>
      </c>
      <c r="J252" s="4"/>
      <c r="K252" s="4"/>
      <c r="L252" s="4"/>
      <c r="M252" s="4"/>
      <c r="N252" s="12" t="s">
        <v>108</v>
      </c>
    </row>
    <row r="253" spans="1:14" ht="14.25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12"/>
    </row>
    <row r="254" spans="1:14" ht="14.2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12"/>
    </row>
    <row r="255" spans="1:14" ht="14.25" x14ac:dyDescent="0.2">
      <c r="A255" s="9" t="s">
        <v>141</v>
      </c>
      <c r="B255" s="9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12"/>
    </row>
    <row r="256" spans="1:14" ht="14.25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12"/>
    </row>
    <row r="257" spans="1:14" ht="14.25" x14ac:dyDescent="0.2">
      <c r="A257" s="4" t="s">
        <v>0</v>
      </c>
      <c r="B257" s="4"/>
      <c r="C257" s="4"/>
      <c r="D257" s="4"/>
      <c r="E257" s="4"/>
      <c r="F257" s="4"/>
      <c r="G257" s="4"/>
      <c r="H257" s="4"/>
      <c r="I257" s="4" t="s">
        <v>118</v>
      </c>
      <c r="J257" s="4"/>
      <c r="K257" s="4"/>
      <c r="L257" s="4"/>
      <c r="M257" s="4"/>
      <c r="N257" s="12"/>
    </row>
    <row r="258" spans="1:14" ht="14.25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12"/>
    </row>
    <row r="259" spans="1:14" ht="14.25" x14ac:dyDescent="0.2">
      <c r="A259" s="4" t="s">
        <v>104</v>
      </c>
      <c r="B259" s="4"/>
      <c r="C259" s="4"/>
      <c r="D259" s="4"/>
      <c r="E259" s="4"/>
      <c r="F259" s="4"/>
      <c r="G259" s="4"/>
      <c r="H259" s="4"/>
      <c r="I259" s="4">
        <v>0.67</v>
      </c>
      <c r="J259" s="4"/>
      <c r="K259" s="28">
        <v>0.9</v>
      </c>
      <c r="L259" s="4"/>
      <c r="M259" s="47">
        <v>27</v>
      </c>
      <c r="N259" s="12" t="s">
        <v>26</v>
      </c>
    </row>
    <row r="260" spans="1:14" ht="14.25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12"/>
    </row>
    <row r="261" spans="1:14" ht="14.25" x14ac:dyDescent="0.2">
      <c r="A261" s="4" t="s">
        <v>105</v>
      </c>
      <c r="B261" s="4"/>
      <c r="C261" s="4"/>
      <c r="D261" s="4"/>
      <c r="E261" s="4"/>
      <c r="F261" s="4"/>
      <c r="G261" s="4"/>
      <c r="H261" s="4"/>
      <c r="I261" s="4">
        <v>3900</v>
      </c>
      <c r="J261" s="4"/>
      <c r="K261" s="4"/>
      <c r="L261" s="4"/>
      <c r="M261" s="4"/>
      <c r="N261" s="12" t="s">
        <v>107</v>
      </c>
    </row>
    <row r="262" spans="1:14" ht="14.25" x14ac:dyDescent="0.2">
      <c r="A262" s="4"/>
      <c r="B262" s="4"/>
      <c r="C262" s="4"/>
      <c r="D262" s="4"/>
      <c r="E262" s="4"/>
      <c r="F262" s="4"/>
      <c r="G262" s="4"/>
      <c r="H262" s="4"/>
      <c r="J262" s="4"/>
      <c r="K262" s="4"/>
      <c r="L262" s="4"/>
      <c r="M262" s="4"/>
      <c r="N262" s="12"/>
    </row>
    <row r="263" spans="1:14" ht="14.25" x14ac:dyDescent="0.2">
      <c r="A263" s="4" t="s">
        <v>106</v>
      </c>
      <c r="B263" s="4"/>
      <c r="C263" s="4"/>
      <c r="D263" s="4"/>
      <c r="E263" s="4"/>
      <c r="F263" s="4"/>
      <c r="G263" s="4"/>
      <c r="H263" s="4"/>
      <c r="I263" s="4">
        <v>10</v>
      </c>
      <c r="J263" s="4"/>
      <c r="K263" s="4"/>
      <c r="L263" s="4"/>
      <c r="M263" s="4"/>
      <c r="N263" s="12" t="s">
        <v>108</v>
      </c>
    </row>
    <row r="264" spans="1:14" ht="14.25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12"/>
    </row>
    <row r="265" spans="1:14" ht="14.25" x14ac:dyDescent="0.2">
      <c r="A265" s="9" t="s">
        <v>142</v>
      </c>
      <c r="B265" s="9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12"/>
    </row>
    <row r="266" spans="1:14" ht="14.25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12"/>
    </row>
    <row r="267" spans="1:14" ht="14.25" x14ac:dyDescent="0.2">
      <c r="A267" s="4" t="s">
        <v>0</v>
      </c>
      <c r="B267" s="4"/>
      <c r="C267" s="4"/>
      <c r="D267" s="4"/>
      <c r="E267" s="4"/>
      <c r="F267" s="4"/>
      <c r="G267" s="4"/>
      <c r="H267" s="4"/>
      <c r="I267" s="4" t="s">
        <v>130</v>
      </c>
      <c r="J267" s="4"/>
      <c r="K267" s="4"/>
      <c r="L267" s="4"/>
      <c r="M267" s="4"/>
      <c r="N267" s="12"/>
    </row>
    <row r="268" spans="1:14" ht="14.25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12"/>
    </row>
    <row r="269" spans="1:14" ht="14.25" x14ac:dyDescent="0.2">
      <c r="A269" s="4" t="s">
        <v>104</v>
      </c>
      <c r="B269" s="4"/>
      <c r="C269" s="4"/>
      <c r="D269" s="4"/>
      <c r="E269" s="4"/>
      <c r="F269" s="4"/>
      <c r="G269" s="4"/>
      <c r="H269" s="4"/>
      <c r="I269" s="4">
        <v>10.26</v>
      </c>
      <c r="J269" s="4"/>
      <c r="K269" s="4">
        <v>0</v>
      </c>
      <c r="L269" s="4"/>
      <c r="M269" s="4">
        <v>0</v>
      </c>
      <c r="N269" s="12" t="s">
        <v>26</v>
      </c>
    </row>
    <row r="270" spans="1:14" ht="14.25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12"/>
    </row>
    <row r="271" spans="1:14" ht="14.25" x14ac:dyDescent="0.2">
      <c r="A271" s="4" t="s">
        <v>105</v>
      </c>
      <c r="B271" s="4"/>
      <c r="C271" s="4"/>
      <c r="D271" s="4"/>
      <c r="E271" s="4"/>
      <c r="F271" s="4"/>
      <c r="G271" s="4"/>
      <c r="H271" s="4"/>
      <c r="I271" s="4">
        <v>9945</v>
      </c>
      <c r="J271" s="4"/>
      <c r="K271" s="4"/>
      <c r="L271" s="4"/>
      <c r="M271" s="4"/>
      <c r="N271" s="12" t="s">
        <v>107</v>
      </c>
    </row>
    <row r="272" spans="1:14" ht="14.25" x14ac:dyDescent="0.2">
      <c r="A272" s="4"/>
      <c r="B272" s="4"/>
      <c r="C272" s="4"/>
      <c r="D272" s="4"/>
      <c r="E272" s="4"/>
      <c r="F272" s="4"/>
      <c r="G272" s="4"/>
      <c r="H272" s="4"/>
      <c r="J272" s="4"/>
      <c r="K272" s="4"/>
      <c r="L272" s="4"/>
      <c r="M272" s="4"/>
      <c r="N272" s="12"/>
    </row>
    <row r="273" spans="1:14" ht="14.25" x14ac:dyDescent="0.2">
      <c r="A273" s="4" t="s">
        <v>121</v>
      </c>
      <c r="B273" s="4"/>
      <c r="C273" s="4"/>
      <c r="D273" s="4"/>
      <c r="E273" s="4"/>
      <c r="F273" s="4"/>
      <c r="G273" s="4"/>
      <c r="H273" s="4"/>
      <c r="I273" s="4" t="s">
        <v>131</v>
      </c>
      <c r="J273" s="4"/>
      <c r="K273" s="4"/>
      <c r="L273" s="4"/>
      <c r="M273" s="4"/>
      <c r="N273" s="12" t="s">
        <v>107</v>
      </c>
    </row>
    <row r="274" spans="1:14" ht="14.25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12"/>
    </row>
    <row r="275" spans="1:14" ht="14.25" x14ac:dyDescent="0.2">
      <c r="A275" s="9" t="s">
        <v>143</v>
      </c>
      <c r="B275" s="9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12"/>
    </row>
    <row r="276" spans="1:14" ht="14.25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12"/>
    </row>
    <row r="277" spans="1:14" ht="14.25" x14ac:dyDescent="0.2">
      <c r="A277" s="4" t="s">
        <v>0</v>
      </c>
      <c r="B277" s="4"/>
      <c r="C277" s="4"/>
      <c r="D277" s="4"/>
      <c r="E277" s="4"/>
      <c r="F277" s="4"/>
      <c r="G277" s="4"/>
      <c r="H277" s="4"/>
      <c r="I277" s="4" t="s">
        <v>130</v>
      </c>
      <c r="J277" s="4"/>
      <c r="K277" s="4"/>
      <c r="L277" s="4"/>
      <c r="M277" s="4"/>
      <c r="N277" s="12"/>
    </row>
    <row r="278" spans="1:14" ht="14.25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12"/>
    </row>
    <row r="279" spans="1:14" ht="14.25" x14ac:dyDescent="0.2">
      <c r="A279" s="4" t="s">
        <v>104</v>
      </c>
      <c r="B279" s="4"/>
      <c r="C279" s="4"/>
      <c r="D279" s="4"/>
      <c r="E279" s="4"/>
      <c r="F279" s="4"/>
      <c r="G279" s="4"/>
      <c r="H279" s="4"/>
      <c r="I279" s="4">
        <v>8.98</v>
      </c>
      <c r="J279" s="4"/>
      <c r="K279" s="4">
        <v>0</v>
      </c>
      <c r="L279" s="4"/>
      <c r="M279" s="4">
        <v>0</v>
      </c>
      <c r="N279" s="12" t="s">
        <v>26</v>
      </c>
    </row>
    <row r="280" spans="1:14" ht="14.25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12"/>
    </row>
    <row r="281" spans="1:14" ht="14.25" x14ac:dyDescent="0.2">
      <c r="A281" s="4" t="s">
        <v>105</v>
      </c>
      <c r="B281" s="4"/>
      <c r="C281" s="4"/>
      <c r="D281" s="4"/>
      <c r="E281" s="4"/>
      <c r="F281" s="4"/>
      <c r="G281" s="4"/>
      <c r="H281" s="4"/>
      <c r="I281" s="4">
        <v>9945</v>
      </c>
      <c r="J281" s="4"/>
      <c r="K281" s="4"/>
      <c r="L281" s="4"/>
      <c r="M281" s="4"/>
      <c r="N281" s="12" t="s">
        <v>107</v>
      </c>
    </row>
    <row r="282" spans="1:14" ht="14.25" x14ac:dyDescent="0.2">
      <c r="A282" s="4"/>
      <c r="B282" s="4"/>
      <c r="C282" s="4"/>
      <c r="D282" s="4"/>
      <c r="E282" s="4"/>
      <c r="F282" s="4"/>
      <c r="G282" s="4"/>
      <c r="H282" s="4"/>
      <c r="J282" s="4"/>
      <c r="K282" s="4"/>
      <c r="L282" s="4"/>
      <c r="M282" s="4"/>
      <c r="N282" s="12"/>
    </row>
    <row r="283" spans="1:14" ht="14.25" x14ac:dyDescent="0.2">
      <c r="A283" s="4" t="s">
        <v>121</v>
      </c>
      <c r="B283" s="4"/>
      <c r="C283" s="4"/>
      <c r="D283" s="4"/>
      <c r="E283" s="4"/>
      <c r="F283" s="4"/>
      <c r="G283" s="4"/>
      <c r="H283" s="4"/>
      <c r="I283" s="4" t="s">
        <v>131</v>
      </c>
      <c r="J283" s="4"/>
      <c r="K283" s="4"/>
      <c r="L283" s="4"/>
      <c r="N283" s="12" t="s">
        <v>107</v>
      </c>
    </row>
    <row r="284" spans="1:14" ht="14.25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12"/>
    </row>
    <row r="285" spans="1:14" ht="14.25" x14ac:dyDescent="0.2">
      <c r="A285" s="9" t="s">
        <v>144</v>
      </c>
      <c r="B285" s="9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12"/>
    </row>
    <row r="286" spans="1:14" ht="14.25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12"/>
    </row>
    <row r="287" spans="1:14" ht="14.25" x14ac:dyDescent="0.2">
      <c r="A287" s="4" t="s">
        <v>0</v>
      </c>
      <c r="B287" s="4"/>
      <c r="C287" s="4"/>
      <c r="D287" s="4"/>
      <c r="E287" s="4"/>
      <c r="F287" s="4"/>
      <c r="G287" s="4"/>
      <c r="H287" s="4"/>
      <c r="I287" s="4" t="s">
        <v>134</v>
      </c>
      <c r="J287" s="4"/>
      <c r="K287" s="4"/>
      <c r="L287" s="4"/>
      <c r="M287" s="4"/>
      <c r="N287" s="12"/>
    </row>
    <row r="288" spans="1:14" ht="14.25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12"/>
    </row>
    <row r="289" spans="1:14" ht="14.25" x14ac:dyDescent="0.2">
      <c r="A289" s="4" t="s">
        <v>104</v>
      </c>
      <c r="B289" s="4"/>
      <c r="C289" s="4"/>
      <c r="D289" s="4"/>
      <c r="E289" s="4"/>
      <c r="F289" s="4"/>
      <c r="G289" s="4"/>
      <c r="H289" s="4"/>
      <c r="I289" s="4">
        <v>9.3000000000000007</v>
      </c>
      <c r="J289" s="4"/>
      <c r="K289" s="4">
        <v>0</v>
      </c>
      <c r="L289" s="4"/>
      <c r="M289" s="4">
        <v>0</v>
      </c>
      <c r="N289" s="12" t="s">
        <v>26</v>
      </c>
    </row>
    <row r="290" spans="1:14" ht="14.25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12"/>
    </row>
    <row r="291" spans="1:14" ht="14.25" x14ac:dyDescent="0.2">
      <c r="A291" s="4" t="s">
        <v>105</v>
      </c>
      <c r="B291" s="4"/>
      <c r="C291" s="4"/>
      <c r="D291" s="4"/>
      <c r="E291" s="4"/>
      <c r="F291" s="4"/>
      <c r="G291" s="4"/>
      <c r="H291" s="4"/>
      <c r="I291" s="4">
        <v>6375</v>
      </c>
      <c r="J291" s="4"/>
      <c r="K291" s="4"/>
      <c r="L291" s="4"/>
      <c r="N291" s="12" t="s">
        <v>107</v>
      </c>
    </row>
    <row r="292" spans="1:14" ht="14.25" x14ac:dyDescent="0.2">
      <c r="A292" s="4"/>
      <c r="B292" s="4"/>
      <c r="C292" s="4"/>
      <c r="D292" s="4"/>
      <c r="E292" s="4"/>
      <c r="F292" s="4"/>
      <c r="G292" s="4"/>
      <c r="H292" s="4"/>
      <c r="J292" s="4"/>
      <c r="K292" s="4"/>
      <c r="L292" s="4"/>
      <c r="M292" s="4"/>
      <c r="N292" s="12"/>
    </row>
    <row r="293" spans="1:14" ht="14.25" x14ac:dyDescent="0.2">
      <c r="A293" s="4" t="s">
        <v>120</v>
      </c>
      <c r="I293" t="s">
        <v>123</v>
      </c>
      <c r="M293" s="4"/>
      <c r="N293" s="12" t="s">
        <v>115</v>
      </c>
    </row>
    <row r="294" spans="1:14" ht="14.25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12"/>
    </row>
    <row r="295" spans="1:14" ht="14.25" x14ac:dyDescent="0.2">
      <c r="A295" s="4" t="s">
        <v>121</v>
      </c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N295" s="12" t="s">
        <v>107</v>
      </c>
    </row>
    <row r="296" spans="1:14" ht="14.25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12"/>
    </row>
    <row r="297" spans="1:14" ht="14.25" x14ac:dyDescent="0.2">
      <c r="A297" s="9" t="s">
        <v>145</v>
      </c>
      <c r="B297" s="9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12"/>
    </row>
    <row r="298" spans="1:14" ht="14.25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12"/>
    </row>
    <row r="299" spans="1:14" ht="14.25" x14ac:dyDescent="0.2">
      <c r="A299" s="4" t="s">
        <v>0</v>
      </c>
      <c r="B299" s="4"/>
      <c r="C299" s="4"/>
      <c r="D299" s="4"/>
      <c r="E299" s="4"/>
      <c r="F299" s="4"/>
      <c r="G299" s="4"/>
      <c r="H299" s="4"/>
      <c r="I299" s="4" t="s">
        <v>134</v>
      </c>
      <c r="J299" s="4"/>
      <c r="K299" s="4"/>
      <c r="L299" s="4"/>
      <c r="M299" s="4"/>
      <c r="N299" s="12"/>
    </row>
    <row r="300" spans="1:14" ht="14.25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12"/>
    </row>
    <row r="301" spans="1:14" ht="14.25" x14ac:dyDescent="0.2">
      <c r="A301" s="4" t="s">
        <v>104</v>
      </c>
      <c r="B301" s="4"/>
      <c r="C301" s="4"/>
      <c r="D301" s="4"/>
      <c r="E301" s="4"/>
      <c r="F301" s="4"/>
      <c r="G301" s="4"/>
      <c r="H301" s="4"/>
      <c r="I301" s="4">
        <v>2.04</v>
      </c>
      <c r="J301" s="4"/>
      <c r="K301" s="4">
        <v>0</v>
      </c>
      <c r="L301" s="4"/>
      <c r="M301" s="4">
        <v>0</v>
      </c>
      <c r="N301" s="12" t="s">
        <v>26</v>
      </c>
    </row>
    <row r="302" spans="1:14" ht="14.25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12"/>
    </row>
    <row r="303" spans="1:14" ht="14.25" x14ac:dyDescent="0.2">
      <c r="A303" s="4" t="s">
        <v>105</v>
      </c>
      <c r="B303" s="4"/>
      <c r="C303" s="4"/>
      <c r="D303" s="4"/>
      <c r="E303" s="4"/>
      <c r="F303" s="4"/>
      <c r="G303" s="4"/>
      <c r="H303" s="4"/>
      <c r="I303" s="4">
        <v>6375</v>
      </c>
      <c r="J303" s="4"/>
      <c r="K303" s="4"/>
      <c r="L303" s="4"/>
      <c r="N303" s="12" t="s">
        <v>107</v>
      </c>
    </row>
    <row r="304" spans="1:14" ht="14.25" x14ac:dyDescent="0.2">
      <c r="A304" s="4"/>
      <c r="B304" s="4"/>
      <c r="C304" s="4"/>
      <c r="D304" s="4"/>
      <c r="E304" s="4"/>
      <c r="F304" s="4"/>
      <c r="G304" s="4"/>
      <c r="H304" s="4"/>
      <c r="J304" s="4"/>
      <c r="K304" s="4"/>
      <c r="L304" s="4"/>
      <c r="M304" s="4"/>
      <c r="N304" s="12"/>
    </row>
    <row r="305" spans="1:14" ht="14.25" x14ac:dyDescent="0.2">
      <c r="A305" s="4" t="s">
        <v>120</v>
      </c>
      <c r="I305" t="s">
        <v>123</v>
      </c>
      <c r="M305" s="4"/>
      <c r="N305" s="12" t="s">
        <v>115</v>
      </c>
    </row>
    <row r="306" spans="1:14" ht="14.25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12"/>
    </row>
    <row r="307" spans="1:14" ht="14.25" x14ac:dyDescent="0.2">
      <c r="A307" s="4" t="s">
        <v>121</v>
      </c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12" t="s">
        <v>107</v>
      </c>
    </row>
    <row r="308" spans="1:14" ht="14.25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12"/>
    </row>
    <row r="309" spans="1:14" ht="14.25" x14ac:dyDescent="0.2">
      <c r="A309" s="9" t="s">
        <v>146</v>
      </c>
      <c r="B309" s="9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12"/>
    </row>
    <row r="310" spans="1:14" ht="14.25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12"/>
    </row>
    <row r="311" spans="1:14" ht="14.25" x14ac:dyDescent="0.2">
      <c r="A311" s="4" t="s">
        <v>0</v>
      </c>
      <c r="B311" s="4"/>
      <c r="C311" s="4"/>
      <c r="D311" s="4"/>
      <c r="E311" s="4"/>
      <c r="F311" s="4"/>
      <c r="G311" s="4"/>
      <c r="H311" s="4"/>
      <c r="I311" s="4" t="s">
        <v>130</v>
      </c>
      <c r="J311" s="4"/>
      <c r="K311" s="4"/>
      <c r="L311" s="4"/>
      <c r="M311" s="4"/>
      <c r="N311" s="12"/>
    </row>
    <row r="312" spans="1:14" ht="14.25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12"/>
    </row>
    <row r="313" spans="1:14" ht="14.25" x14ac:dyDescent="0.2">
      <c r="A313" s="4" t="s">
        <v>104</v>
      </c>
      <c r="B313" s="4"/>
      <c r="C313" s="4"/>
      <c r="D313" s="4"/>
      <c r="E313" s="4"/>
      <c r="F313" s="4"/>
      <c r="G313" s="4"/>
      <c r="H313" s="4"/>
      <c r="I313" s="4">
        <v>8.58</v>
      </c>
      <c r="J313" s="4"/>
      <c r="K313" s="4">
        <v>0</v>
      </c>
      <c r="L313" s="4"/>
      <c r="M313" s="4">
        <v>0</v>
      </c>
      <c r="N313" s="12" t="s">
        <v>26</v>
      </c>
    </row>
    <row r="314" spans="1:14" ht="14.25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N314" s="12"/>
    </row>
    <row r="315" spans="1:14" ht="14.25" x14ac:dyDescent="0.2">
      <c r="A315" s="4" t="s">
        <v>105</v>
      </c>
      <c r="B315" s="4"/>
      <c r="C315" s="4"/>
      <c r="D315" s="4"/>
      <c r="E315" s="4"/>
      <c r="F315" s="4"/>
      <c r="G315" s="4"/>
      <c r="H315" s="4"/>
      <c r="I315" s="4">
        <v>9945</v>
      </c>
      <c r="J315" s="4"/>
      <c r="K315" s="4"/>
      <c r="L315" s="4"/>
      <c r="M315" s="4"/>
      <c r="N315" s="12" t="s">
        <v>107</v>
      </c>
    </row>
    <row r="316" spans="1:14" ht="14.25" x14ac:dyDescent="0.2">
      <c r="A316" s="4"/>
      <c r="B316" s="4"/>
      <c r="C316" s="4"/>
      <c r="D316" s="4"/>
      <c r="E316" s="4"/>
      <c r="F316" s="4"/>
      <c r="G316" s="4"/>
      <c r="H316" s="4"/>
      <c r="J316" s="4"/>
      <c r="K316" s="4"/>
      <c r="L316" s="4"/>
      <c r="M316" s="4"/>
      <c r="N316" s="12"/>
    </row>
    <row r="317" spans="1:14" ht="14.25" x14ac:dyDescent="0.2">
      <c r="A317" s="4" t="s">
        <v>121</v>
      </c>
      <c r="B317" s="4"/>
      <c r="C317" s="4"/>
      <c r="D317" s="4"/>
      <c r="E317" s="4"/>
      <c r="F317" s="4"/>
      <c r="G317" s="4"/>
      <c r="H317" s="4"/>
      <c r="I317" s="4" t="s">
        <v>131</v>
      </c>
      <c r="J317" s="4"/>
      <c r="K317" s="4"/>
      <c r="L317" s="4"/>
      <c r="M317" s="4"/>
      <c r="N317" s="12" t="s">
        <v>107</v>
      </c>
    </row>
    <row r="318" spans="1:14" ht="14.25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12"/>
    </row>
    <row r="319" spans="1:14" ht="14.25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12"/>
    </row>
    <row r="320" spans="1:14" ht="14.25" x14ac:dyDescent="0.2">
      <c r="A320" s="9" t="s">
        <v>147</v>
      </c>
      <c r="B320" s="9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12"/>
    </row>
    <row r="321" spans="1:14" ht="14.25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12"/>
    </row>
    <row r="322" spans="1:14" ht="14.25" x14ac:dyDescent="0.2">
      <c r="A322" s="4" t="s">
        <v>0</v>
      </c>
      <c r="B322" s="4"/>
      <c r="C322" s="4"/>
      <c r="D322" s="4"/>
      <c r="E322" s="4"/>
      <c r="F322" s="4"/>
      <c r="G322" s="4"/>
      <c r="H322" s="4"/>
      <c r="I322" s="4" t="s">
        <v>267</v>
      </c>
      <c r="J322" s="4"/>
      <c r="K322" s="4"/>
      <c r="L322" s="4"/>
      <c r="M322" s="4"/>
      <c r="N322" s="12"/>
    </row>
    <row r="323" spans="1:14" ht="14.25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12"/>
    </row>
    <row r="324" spans="1:14" ht="14.25" x14ac:dyDescent="0.2">
      <c r="A324" s="4" t="s">
        <v>104</v>
      </c>
      <c r="B324" s="4"/>
      <c r="C324" s="4"/>
      <c r="D324" s="4"/>
      <c r="E324" s="4"/>
      <c r="F324" s="4"/>
      <c r="G324" s="4"/>
      <c r="H324" s="4"/>
      <c r="I324" s="4">
        <v>1.0900000000000001</v>
      </c>
      <c r="J324" s="4"/>
      <c r="K324" s="28">
        <v>1.1000000000000001</v>
      </c>
      <c r="L324" s="4"/>
      <c r="M324" s="47">
        <v>17</v>
      </c>
      <c r="N324" s="12" t="s">
        <v>26</v>
      </c>
    </row>
    <row r="325" spans="1:14" ht="14.25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12"/>
    </row>
    <row r="326" spans="1:14" ht="14.25" x14ac:dyDescent="0.2">
      <c r="A326" s="4" t="s">
        <v>105</v>
      </c>
      <c r="B326" s="4"/>
      <c r="C326" s="4"/>
      <c r="D326" s="4"/>
      <c r="E326" s="4"/>
      <c r="F326" s="4"/>
      <c r="G326" s="4"/>
      <c r="H326" s="4"/>
      <c r="I326" s="4">
        <v>2340</v>
      </c>
      <c r="J326" s="4"/>
      <c r="K326" s="4"/>
      <c r="L326" s="4"/>
      <c r="M326" s="4"/>
      <c r="N326" s="12" t="s">
        <v>107</v>
      </c>
    </row>
    <row r="327" spans="1:14" ht="14.25" x14ac:dyDescent="0.2">
      <c r="A327" s="4"/>
      <c r="B327" s="4"/>
      <c r="C327" s="4"/>
      <c r="D327" s="4"/>
      <c r="E327" s="4"/>
      <c r="F327" s="4"/>
      <c r="G327" s="4"/>
      <c r="H327" s="4"/>
      <c r="J327" s="4"/>
      <c r="K327" s="4"/>
      <c r="L327" s="4"/>
      <c r="M327" s="4"/>
      <c r="N327" s="12"/>
    </row>
    <row r="328" spans="1:14" ht="14.25" x14ac:dyDescent="0.2">
      <c r="A328" s="4" t="s">
        <v>106</v>
      </c>
      <c r="B328" s="4"/>
      <c r="C328" s="4"/>
      <c r="D328" s="4"/>
      <c r="E328" s="4"/>
      <c r="F328" s="4"/>
      <c r="G328" s="4"/>
      <c r="H328" s="4"/>
      <c r="I328" s="4">
        <v>10</v>
      </c>
      <c r="J328" s="4"/>
      <c r="K328" s="4"/>
      <c r="L328" s="4"/>
      <c r="M328" s="4"/>
      <c r="N328" s="12" t="s">
        <v>108</v>
      </c>
    </row>
    <row r="329" spans="1:14" ht="14.25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12"/>
    </row>
    <row r="330" spans="1:14" ht="14.25" x14ac:dyDescent="0.2">
      <c r="A330" s="9" t="s">
        <v>148</v>
      </c>
      <c r="B330" s="9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12"/>
    </row>
    <row r="331" spans="1:14" ht="14.25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12"/>
    </row>
    <row r="332" spans="1:14" ht="14.25" x14ac:dyDescent="0.2">
      <c r="A332" s="4" t="s">
        <v>0</v>
      </c>
      <c r="B332" s="4"/>
      <c r="C332" s="4"/>
      <c r="D332" s="4"/>
      <c r="E332" s="4"/>
      <c r="F332" s="4"/>
      <c r="G332" s="4"/>
      <c r="H332" s="4"/>
      <c r="I332" s="4" t="s">
        <v>130</v>
      </c>
      <c r="J332" s="4"/>
      <c r="K332" s="4"/>
      <c r="L332" s="4"/>
      <c r="M332" s="4"/>
      <c r="N332" s="12"/>
    </row>
    <row r="333" spans="1:14" ht="14.25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12"/>
    </row>
    <row r="334" spans="1:14" ht="14.25" x14ac:dyDescent="0.2">
      <c r="A334" s="4" t="s">
        <v>104</v>
      </c>
      <c r="B334" s="4"/>
      <c r="C334" s="4"/>
      <c r="D334" s="4"/>
      <c r="E334" s="4"/>
      <c r="F334" s="4"/>
      <c r="G334" s="4"/>
      <c r="H334" s="4"/>
      <c r="I334" s="4">
        <v>9.23</v>
      </c>
      <c r="J334" s="4"/>
      <c r="K334" s="4">
        <v>0</v>
      </c>
      <c r="L334" s="4"/>
      <c r="M334" s="4">
        <v>0</v>
      </c>
      <c r="N334" s="12" t="s">
        <v>26</v>
      </c>
    </row>
    <row r="335" spans="1:14" ht="14.25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12"/>
    </row>
    <row r="336" spans="1:14" ht="14.25" x14ac:dyDescent="0.2">
      <c r="A336" s="4" t="s">
        <v>105</v>
      </c>
      <c r="B336" s="4"/>
      <c r="C336" s="4"/>
      <c r="D336" s="4"/>
      <c r="E336" s="4"/>
      <c r="F336" s="4"/>
      <c r="G336" s="4"/>
      <c r="H336" s="4"/>
      <c r="I336" s="4">
        <v>9945</v>
      </c>
      <c r="J336" s="4"/>
      <c r="K336" s="4"/>
      <c r="L336" s="4"/>
      <c r="M336" s="4"/>
      <c r="N336" s="12" t="s">
        <v>107</v>
      </c>
    </row>
    <row r="337" spans="1:14" ht="14.25" x14ac:dyDescent="0.2">
      <c r="A337" s="4"/>
      <c r="B337" s="4"/>
      <c r="C337" s="4"/>
      <c r="D337" s="4"/>
      <c r="E337" s="4"/>
      <c r="F337" s="4"/>
      <c r="G337" s="4"/>
      <c r="H337" s="4"/>
      <c r="J337" s="4"/>
      <c r="K337" s="4"/>
      <c r="L337" s="4"/>
      <c r="M337" s="4"/>
      <c r="N337" s="12"/>
    </row>
    <row r="338" spans="1:14" ht="14.25" x14ac:dyDescent="0.2">
      <c r="A338" s="4" t="s">
        <v>121</v>
      </c>
      <c r="B338" s="4"/>
      <c r="C338" s="4"/>
      <c r="D338" s="4"/>
      <c r="E338" s="4"/>
      <c r="F338" s="4"/>
      <c r="G338" s="4"/>
      <c r="H338" s="4"/>
      <c r="I338" s="4" t="s">
        <v>131</v>
      </c>
      <c r="J338" s="4"/>
      <c r="K338" s="4"/>
      <c r="L338" s="4"/>
      <c r="N338" s="12" t="s">
        <v>107</v>
      </c>
    </row>
    <row r="339" spans="1:14" ht="14.25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12"/>
    </row>
    <row r="340" spans="1:14" ht="14.25" x14ac:dyDescent="0.2">
      <c r="A340" s="9" t="s">
        <v>149</v>
      </c>
      <c r="B340" s="9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12"/>
    </row>
    <row r="341" spans="1:14" ht="14.25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12"/>
    </row>
    <row r="342" spans="1:14" ht="14.25" x14ac:dyDescent="0.2">
      <c r="A342" s="4" t="s">
        <v>0</v>
      </c>
      <c r="B342" s="4"/>
      <c r="C342" s="4"/>
      <c r="D342" s="4"/>
      <c r="E342" s="4"/>
      <c r="F342" s="4"/>
      <c r="G342" s="4"/>
      <c r="H342" s="4"/>
      <c r="I342" s="4" t="s">
        <v>122</v>
      </c>
      <c r="J342" s="4"/>
      <c r="K342" s="4"/>
      <c r="L342" s="4"/>
      <c r="M342" s="4"/>
      <c r="N342" s="12"/>
    </row>
    <row r="343" spans="1:14" ht="14.25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12"/>
    </row>
    <row r="344" spans="1:14" ht="14.25" x14ac:dyDescent="0.2">
      <c r="A344" s="4" t="s">
        <v>104</v>
      </c>
      <c r="B344" s="4"/>
      <c r="C344" s="4"/>
      <c r="D344" s="4"/>
      <c r="E344" s="4"/>
      <c r="F344" s="4"/>
      <c r="G344" s="4"/>
      <c r="H344" s="4"/>
      <c r="I344" s="4">
        <v>1.17</v>
      </c>
      <c r="J344" s="4"/>
      <c r="K344" s="4">
        <v>0</v>
      </c>
      <c r="L344" s="4"/>
      <c r="M344" s="4">
        <v>0</v>
      </c>
      <c r="N344" s="12" t="s">
        <v>26</v>
      </c>
    </row>
    <row r="345" spans="1:14" ht="14.25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12"/>
    </row>
    <row r="346" spans="1:14" ht="14.25" x14ac:dyDescent="0.2">
      <c r="A346" s="4" t="s">
        <v>105</v>
      </c>
      <c r="B346" s="4"/>
      <c r="C346" s="4"/>
      <c r="D346" s="4"/>
      <c r="E346" s="4"/>
      <c r="F346" s="4"/>
      <c r="G346" s="4"/>
      <c r="H346" s="4"/>
      <c r="I346" s="4">
        <v>4250</v>
      </c>
      <c r="J346" s="4"/>
      <c r="K346" s="4"/>
      <c r="L346" s="4"/>
      <c r="M346" s="4"/>
      <c r="N346" s="12" t="s">
        <v>107</v>
      </c>
    </row>
    <row r="347" spans="1:14" ht="14.25" x14ac:dyDescent="0.2">
      <c r="A347" s="4"/>
      <c r="B347" s="4"/>
      <c r="C347" s="4"/>
      <c r="D347" s="4"/>
      <c r="E347" s="4"/>
      <c r="F347" s="4"/>
      <c r="G347" s="4"/>
      <c r="H347" s="4"/>
      <c r="J347" s="4"/>
      <c r="K347" s="4"/>
      <c r="L347" s="4"/>
      <c r="M347" s="4"/>
      <c r="N347" s="12"/>
    </row>
    <row r="348" spans="1:14" ht="14.25" x14ac:dyDescent="0.2">
      <c r="A348" s="4" t="s">
        <v>120</v>
      </c>
      <c r="I348" t="s">
        <v>123</v>
      </c>
      <c r="M348" s="4"/>
      <c r="N348" s="12" t="s">
        <v>115</v>
      </c>
    </row>
    <row r="349" spans="1:14" ht="14.2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N349" s="12"/>
    </row>
    <row r="350" spans="1:14" ht="14.25" x14ac:dyDescent="0.2">
      <c r="A350" s="4" t="s">
        <v>121</v>
      </c>
      <c r="B350" s="4"/>
      <c r="C350" s="4"/>
      <c r="D350" s="4"/>
      <c r="E350" s="4"/>
      <c r="F350" s="4"/>
      <c r="G350" s="4"/>
      <c r="H350" s="4"/>
      <c r="I350" s="4" t="s">
        <v>124</v>
      </c>
      <c r="J350" s="4"/>
      <c r="K350" s="4"/>
      <c r="L350" s="4"/>
      <c r="M350" s="4"/>
      <c r="N350" s="11"/>
    </row>
    <row r="351" spans="1:14" ht="14.25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12"/>
    </row>
    <row r="352" spans="1:14" ht="14.25" x14ac:dyDescent="0.2">
      <c r="A352" s="4" t="s">
        <v>105</v>
      </c>
      <c r="B352" s="4"/>
      <c r="C352" s="4"/>
      <c r="D352" s="4"/>
      <c r="E352" s="4"/>
      <c r="F352" s="4"/>
      <c r="G352" s="4"/>
      <c r="H352" s="4"/>
      <c r="I352" s="4">
        <v>1235</v>
      </c>
      <c r="J352" s="4"/>
      <c r="K352" s="4"/>
      <c r="L352" s="4"/>
      <c r="M352" s="4"/>
      <c r="N352" s="12" t="s">
        <v>107</v>
      </c>
    </row>
    <row r="353" spans="1:14" ht="14.2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N353" s="12"/>
    </row>
    <row r="354" spans="1:14" ht="14.25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12"/>
    </row>
    <row r="355" spans="1:14" ht="14.25" x14ac:dyDescent="0.2">
      <c r="A355" s="9" t="s">
        <v>150</v>
      </c>
      <c r="B355" s="9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12"/>
    </row>
    <row r="356" spans="1:14" ht="14.2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12"/>
    </row>
    <row r="357" spans="1:14" ht="14.25" x14ac:dyDescent="0.2">
      <c r="A357" s="4" t="s">
        <v>0</v>
      </c>
      <c r="B357" s="4"/>
      <c r="C357" s="4"/>
      <c r="D357" s="4"/>
      <c r="E357" s="4"/>
      <c r="F357" s="4"/>
      <c r="G357" s="4"/>
      <c r="H357" s="4"/>
      <c r="I357" s="4" t="s">
        <v>134</v>
      </c>
      <c r="J357" s="4"/>
      <c r="K357" s="4"/>
      <c r="L357" s="4"/>
      <c r="M357" s="4"/>
      <c r="N357" s="12"/>
    </row>
    <row r="358" spans="1:14" ht="14.2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12"/>
    </row>
    <row r="359" spans="1:14" ht="14.25" x14ac:dyDescent="0.2">
      <c r="A359" s="4" t="s">
        <v>104</v>
      </c>
      <c r="B359" s="4"/>
      <c r="C359" s="4"/>
      <c r="D359" s="4"/>
      <c r="E359" s="4"/>
      <c r="F359" s="4"/>
      <c r="G359" s="4"/>
      <c r="H359" s="4"/>
      <c r="I359" s="4">
        <v>0.36</v>
      </c>
      <c r="J359" s="4"/>
      <c r="K359" s="4">
        <v>0</v>
      </c>
      <c r="L359" s="4"/>
      <c r="M359" s="4">
        <v>0</v>
      </c>
      <c r="N359" s="12" t="s">
        <v>26</v>
      </c>
    </row>
    <row r="360" spans="1:14" ht="14.25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12"/>
    </row>
    <row r="361" spans="1:14" ht="14.25" x14ac:dyDescent="0.2">
      <c r="A361" s="4" t="s">
        <v>105</v>
      </c>
      <c r="B361" s="4"/>
      <c r="C361" s="4"/>
      <c r="D361" s="4"/>
      <c r="E361" s="4"/>
      <c r="F361" s="4"/>
      <c r="G361" s="4"/>
      <c r="H361" s="4"/>
      <c r="I361" s="4">
        <v>6375</v>
      </c>
      <c r="J361" s="4"/>
      <c r="K361" s="4"/>
      <c r="L361" s="4"/>
      <c r="N361" s="12" t="s">
        <v>107</v>
      </c>
    </row>
    <row r="362" spans="1:14" ht="14.25" x14ac:dyDescent="0.2">
      <c r="A362" s="4"/>
      <c r="B362" s="4"/>
      <c r="C362" s="4"/>
      <c r="D362" s="4"/>
      <c r="E362" s="4"/>
      <c r="F362" s="4"/>
      <c r="G362" s="4"/>
      <c r="H362" s="4"/>
      <c r="J362" s="4"/>
      <c r="K362" s="4"/>
      <c r="L362" s="4"/>
      <c r="M362" s="4"/>
      <c r="N362" s="12"/>
    </row>
    <row r="363" spans="1:14" ht="14.25" x14ac:dyDescent="0.2">
      <c r="A363" s="4" t="s">
        <v>120</v>
      </c>
      <c r="I363" t="s">
        <v>123</v>
      </c>
      <c r="M363" s="4"/>
      <c r="N363" s="12" t="s">
        <v>115</v>
      </c>
    </row>
    <row r="364" spans="1:14" ht="14.2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12"/>
    </row>
    <row r="365" spans="1:14" ht="14.25" x14ac:dyDescent="0.2">
      <c r="A365" s="4" t="s">
        <v>121</v>
      </c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N365" s="12" t="s">
        <v>107</v>
      </c>
    </row>
    <row r="366" spans="1:14" ht="14.25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12"/>
    </row>
    <row r="367" spans="1:14" ht="14.25" x14ac:dyDescent="0.2">
      <c r="A367" s="9" t="s">
        <v>151</v>
      </c>
      <c r="B367" s="9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12"/>
    </row>
    <row r="368" spans="1:14" ht="14.2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12"/>
    </row>
    <row r="369" spans="1:14" ht="14.25" x14ac:dyDescent="0.2">
      <c r="A369" s="4" t="s">
        <v>0</v>
      </c>
      <c r="B369" s="4"/>
      <c r="C369" s="4"/>
      <c r="D369" s="4"/>
      <c r="E369" s="4"/>
      <c r="F369" s="4"/>
      <c r="G369" s="4"/>
      <c r="H369" s="4"/>
      <c r="I369" s="4" t="s">
        <v>134</v>
      </c>
      <c r="J369" s="4"/>
      <c r="K369" s="4"/>
      <c r="L369" s="4"/>
      <c r="M369" s="4"/>
      <c r="N369" s="12"/>
    </row>
    <row r="370" spans="1:14" ht="14.2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12"/>
    </row>
    <row r="371" spans="1:14" ht="14.25" x14ac:dyDescent="0.2">
      <c r="A371" s="4" t="s">
        <v>104</v>
      </c>
      <c r="B371" s="4"/>
      <c r="C371" s="4"/>
      <c r="D371" s="4"/>
      <c r="E371" s="4"/>
      <c r="F371" s="4"/>
      <c r="G371" s="4"/>
      <c r="H371" s="4"/>
      <c r="I371" s="4">
        <v>2.0299999999999998</v>
      </c>
      <c r="J371" s="4"/>
      <c r="K371" s="4">
        <v>0</v>
      </c>
      <c r="L371" s="4"/>
      <c r="M371" s="4">
        <v>0</v>
      </c>
      <c r="N371" s="12" t="s">
        <v>26</v>
      </c>
    </row>
    <row r="372" spans="1:14" ht="14.25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12"/>
    </row>
    <row r="373" spans="1:14" ht="14.25" x14ac:dyDescent="0.2">
      <c r="A373" s="4" t="s">
        <v>105</v>
      </c>
      <c r="B373" s="4"/>
      <c r="C373" s="4"/>
      <c r="D373" s="4"/>
      <c r="E373" s="4"/>
      <c r="F373" s="4"/>
      <c r="G373" s="4"/>
      <c r="H373" s="4"/>
      <c r="I373" s="4">
        <v>6375</v>
      </c>
      <c r="J373" s="4"/>
      <c r="K373" s="4"/>
      <c r="L373" s="4"/>
      <c r="M373" s="4"/>
      <c r="N373" s="12" t="s">
        <v>107</v>
      </c>
    </row>
    <row r="374" spans="1:14" ht="14.25" x14ac:dyDescent="0.2">
      <c r="A374" s="4"/>
      <c r="B374" s="4"/>
      <c r="C374" s="4"/>
      <c r="D374" s="4"/>
      <c r="E374" s="4"/>
      <c r="F374" s="4"/>
      <c r="G374" s="4"/>
      <c r="H374" s="4"/>
      <c r="J374" s="4"/>
      <c r="K374" s="4"/>
      <c r="L374" s="4"/>
      <c r="N374" s="12"/>
    </row>
    <row r="375" spans="1:14" ht="14.25" x14ac:dyDescent="0.2">
      <c r="A375" s="4" t="s">
        <v>120</v>
      </c>
      <c r="I375" t="s">
        <v>123</v>
      </c>
      <c r="M375" s="4"/>
      <c r="N375" s="12" t="s">
        <v>115</v>
      </c>
    </row>
    <row r="376" spans="1:14" ht="14.25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12"/>
    </row>
    <row r="377" spans="1:14" ht="14.25" x14ac:dyDescent="0.2">
      <c r="A377" s="4" t="s">
        <v>121</v>
      </c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12" t="s">
        <v>107</v>
      </c>
    </row>
    <row r="378" spans="1:14" ht="14.25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12"/>
    </row>
    <row r="379" spans="1:14" ht="14.25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12"/>
    </row>
    <row r="380" spans="1:14" ht="14.25" x14ac:dyDescent="0.2">
      <c r="A380" s="9" t="s">
        <v>152</v>
      </c>
      <c r="B380" s="9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12"/>
    </row>
    <row r="381" spans="1:14" ht="14.25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12"/>
    </row>
    <row r="382" spans="1:14" ht="14.25" x14ac:dyDescent="0.2">
      <c r="A382" s="4" t="s">
        <v>0</v>
      </c>
      <c r="B382" s="4"/>
      <c r="C382" s="4"/>
      <c r="D382" s="4"/>
      <c r="E382" s="4"/>
      <c r="F382" s="4"/>
      <c r="G382" s="4"/>
      <c r="H382" s="4"/>
      <c r="I382" s="4" t="s">
        <v>130</v>
      </c>
      <c r="J382" s="4"/>
      <c r="K382" s="4"/>
      <c r="L382" s="4"/>
      <c r="M382" s="4"/>
      <c r="N382" s="12"/>
    </row>
    <row r="383" spans="1:14" ht="14.25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12"/>
    </row>
    <row r="384" spans="1:14" ht="14.25" x14ac:dyDescent="0.2">
      <c r="A384" s="4" t="s">
        <v>104</v>
      </c>
      <c r="B384" s="4"/>
      <c r="C384" s="4"/>
      <c r="D384" s="4"/>
      <c r="E384" s="4"/>
      <c r="F384" s="4"/>
      <c r="G384" s="4"/>
      <c r="H384" s="4"/>
      <c r="I384" s="4">
        <v>11.85</v>
      </c>
      <c r="J384" s="4"/>
      <c r="K384" s="4">
        <v>0</v>
      </c>
      <c r="L384" s="4"/>
      <c r="M384" s="4">
        <v>0</v>
      </c>
      <c r="N384" s="12" t="s">
        <v>26</v>
      </c>
    </row>
    <row r="385" spans="1:14" ht="14.25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12"/>
    </row>
    <row r="386" spans="1:14" ht="14.25" x14ac:dyDescent="0.2">
      <c r="A386" s="4" t="s">
        <v>105</v>
      </c>
      <c r="B386" s="4"/>
      <c r="C386" s="4"/>
      <c r="D386" s="4"/>
      <c r="E386" s="4"/>
      <c r="F386" s="4"/>
      <c r="G386" s="4"/>
      <c r="H386" s="4"/>
      <c r="I386" s="4">
        <v>9945</v>
      </c>
      <c r="J386" s="4"/>
      <c r="K386" s="4"/>
      <c r="L386" s="4"/>
      <c r="M386" s="4"/>
      <c r="N386" s="12" t="s">
        <v>107</v>
      </c>
    </row>
    <row r="387" spans="1:14" ht="14.25" x14ac:dyDescent="0.2">
      <c r="A387" s="4"/>
      <c r="B387" s="4"/>
      <c r="C387" s="4"/>
      <c r="D387" s="4"/>
      <c r="E387" s="4"/>
      <c r="F387" s="4"/>
      <c r="G387" s="4"/>
      <c r="H387" s="4"/>
      <c r="J387" s="4"/>
      <c r="K387" s="4"/>
      <c r="L387" s="4"/>
      <c r="M387" s="4"/>
      <c r="N387" s="12"/>
    </row>
    <row r="388" spans="1:14" ht="14.25" x14ac:dyDescent="0.2">
      <c r="A388" s="4" t="s">
        <v>121</v>
      </c>
      <c r="B388" s="4"/>
      <c r="C388" s="4"/>
      <c r="D388" s="4"/>
      <c r="E388" s="4"/>
      <c r="F388" s="4"/>
      <c r="G388" s="4"/>
      <c r="H388" s="4"/>
      <c r="I388" s="4" t="s">
        <v>131</v>
      </c>
      <c r="J388" s="4"/>
      <c r="K388" s="4"/>
      <c r="L388" s="4"/>
      <c r="M388" s="4"/>
      <c r="N388" s="12" t="s">
        <v>107</v>
      </c>
    </row>
    <row r="389" spans="1:14" ht="14.25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12"/>
    </row>
    <row r="390" spans="1:14" ht="14.25" x14ac:dyDescent="0.2">
      <c r="A390" s="9" t="s">
        <v>153</v>
      </c>
      <c r="B390" s="9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12"/>
    </row>
    <row r="391" spans="1:14" ht="14.25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12"/>
    </row>
    <row r="392" spans="1:14" ht="14.25" x14ac:dyDescent="0.2">
      <c r="A392" s="4" t="s">
        <v>0</v>
      </c>
      <c r="B392" s="4"/>
      <c r="C392" s="4"/>
      <c r="D392" s="4"/>
      <c r="E392" s="4"/>
      <c r="F392" s="4"/>
      <c r="G392" s="4"/>
      <c r="H392" s="4"/>
      <c r="I392" s="4" t="s">
        <v>130</v>
      </c>
      <c r="J392" s="4"/>
      <c r="K392" s="4"/>
      <c r="L392" s="4"/>
      <c r="M392" s="4"/>
      <c r="N392" s="12"/>
    </row>
    <row r="393" spans="1:14" ht="14.25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12"/>
    </row>
    <row r="394" spans="1:14" ht="14.25" x14ac:dyDescent="0.2">
      <c r="A394" s="4" t="s">
        <v>104</v>
      </c>
      <c r="B394" s="4"/>
      <c r="C394" s="4"/>
      <c r="D394" s="4"/>
      <c r="E394" s="4"/>
      <c r="F394" s="4"/>
      <c r="G394" s="4"/>
      <c r="H394" s="4"/>
      <c r="I394" s="4">
        <v>11.61</v>
      </c>
      <c r="J394" s="4"/>
      <c r="K394" s="4">
        <v>0</v>
      </c>
      <c r="L394" s="4"/>
      <c r="M394" s="4">
        <v>0</v>
      </c>
      <c r="N394" s="12" t="s">
        <v>26</v>
      </c>
    </row>
    <row r="395" spans="1:14" ht="14.25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N395" s="12"/>
    </row>
    <row r="396" spans="1:14" ht="14.25" x14ac:dyDescent="0.2">
      <c r="A396" s="4" t="s">
        <v>105</v>
      </c>
      <c r="B396" s="4"/>
      <c r="C396" s="4"/>
      <c r="D396" s="4"/>
      <c r="E396" s="4"/>
      <c r="F396" s="4"/>
      <c r="G396" s="4"/>
      <c r="H396" s="4"/>
      <c r="I396" s="4">
        <v>9945</v>
      </c>
      <c r="J396" s="4"/>
      <c r="K396" s="4"/>
      <c r="L396" s="4"/>
      <c r="M396" s="4"/>
      <c r="N396" s="12" t="s">
        <v>107</v>
      </c>
    </row>
    <row r="397" spans="1:14" ht="14.25" x14ac:dyDescent="0.2">
      <c r="A397" s="4"/>
      <c r="B397" s="4"/>
      <c r="C397" s="4"/>
      <c r="D397" s="4"/>
      <c r="E397" s="4"/>
      <c r="F397" s="4"/>
      <c r="G397" s="4"/>
      <c r="H397" s="4"/>
      <c r="J397" s="4"/>
      <c r="K397" s="4"/>
      <c r="L397" s="4"/>
      <c r="M397" s="4"/>
      <c r="N397" s="12"/>
    </row>
    <row r="398" spans="1:14" ht="14.25" x14ac:dyDescent="0.2">
      <c r="A398" s="4" t="s">
        <v>121</v>
      </c>
      <c r="B398" s="4"/>
      <c r="C398" s="4"/>
      <c r="D398" s="4"/>
      <c r="E398" s="4"/>
      <c r="F398" s="4"/>
      <c r="G398" s="4"/>
      <c r="H398" s="4"/>
      <c r="I398" s="4" t="s">
        <v>131</v>
      </c>
      <c r="J398" s="4"/>
      <c r="K398" s="4"/>
      <c r="L398" s="4"/>
      <c r="M398" s="4"/>
      <c r="N398" s="12" t="s">
        <v>107</v>
      </c>
    </row>
    <row r="399" spans="1:14" ht="14.25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12"/>
    </row>
    <row r="400" spans="1:14" ht="14.25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12"/>
    </row>
    <row r="401" spans="1:14" ht="14.25" x14ac:dyDescent="0.2">
      <c r="A401" s="9" t="s">
        <v>154</v>
      </c>
      <c r="B401" s="9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12"/>
    </row>
    <row r="402" spans="1:14" ht="14.25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12"/>
    </row>
    <row r="403" spans="1:14" ht="14.25" x14ac:dyDescent="0.2">
      <c r="A403" s="4" t="s">
        <v>0</v>
      </c>
      <c r="B403" s="4"/>
      <c r="C403" s="4"/>
      <c r="D403" s="4"/>
      <c r="E403" s="4"/>
      <c r="F403" s="4"/>
      <c r="G403" s="4"/>
      <c r="H403" s="4"/>
      <c r="I403" s="4" t="s">
        <v>130</v>
      </c>
      <c r="J403" s="4"/>
      <c r="K403" s="4"/>
      <c r="L403" s="4"/>
      <c r="M403" s="4"/>
      <c r="N403" s="12"/>
    </row>
    <row r="404" spans="1:14" ht="14.25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12"/>
    </row>
    <row r="405" spans="1:14" ht="14.25" x14ac:dyDescent="0.2">
      <c r="A405" s="4" t="s">
        <v>104</v>
      </c>
      <c r="B405" s="4"/>
      <c r="C405" s="4"/>
      <c r="D405" s="4"/>
      <c r="E405" s="4"/>
      <c r="F405" s="4"/>
      <c r="G405" s="4"/>
      <c r="H405" s="4"/>
      <c r="I405" s="4">
        <v>5.26</v>
      </c>
      <c r="J405" s="4"/>
      <c r="K405" s="4">
        <v>0</v>
      </c>
      <c r="L405" s="4"/>
      <c r="M405" s="4">
        <v>0</v>
      </c>
      <c r="N405" s="12" t="s">
        <v>26</v>
      </c>
    </row>
    <row r="406" spans="1:14" ht="14.25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12"/>
    </row>
    <row r="407" spans="1:14" ht="14.25" x14ac:dyDescent="0.2">
      <c r="A407" s="4" t="s">
        <v>105</v>
      </c>
      <c r="B407" s="4"/>
      <c r="C407" s="4"/>
      <c r="D407" s="4"/>
      <c r="E407" s="4"/>
      <c r="F407" s="4"/>
      <c r="G407" s="4"/>
      <c r="H407" s="4"/>
      <c r="I407" s="4">
        <v>9945</v>
      </c>
      <c r="J407" s="4"/>
      <c r="K407" s="4"/>
      <c r="L407" s="4"/>
      <c r="M407" s="4"/>
      <c r="N407" s="12" t="s">
        <v>107</v>
      </c>
    </row>
    <row r="408" spans="1:14" ht="14.25" x14ac:dyDescent="0.2">
      <c r="A408" s="4"/>
      <c r="B408" s="4"/>
      <c r="C408" s="4"/>
      <c r="D408" s="4"/>
      <c r="E408" s="4"/>
      <c r="F408" s="4"/>
      <c r="G408" s="4"/>
      <c r="H408" s="4"/>
      <c r="J408" s="4"/>
      <c r="K408" s="4"/>
      <c r="L408" s="4"/>
      <c r="M408" s="4"/>
      <c r="N408" s="12"/>
    </row>
    <row r="409" spans="1:14" ht="14.25" x14ac:dyDescent="0.2">
      <c r="A409" s="4" t="s">
        <v>121</v>
      </c>
      <c r="B409" s="4"/>
      <c r="C409" s="4"/>
      <c r="D409" s="4"/>
      <c r="E409" s="4"/>
      <c r="F409" s="4"/>
      <c r="G409" s="4"/>
      <c r="H409" s="4"/>
      <c r="I409" s="4" t="s">
        <v>131</v>
      </c>
      <c r="J409" s="4"/>
      <c r="K409" s="4"/>
      <c r="L409" s="4"/>
      <c r="M409" s="4"/>
      <c r="N409" s="12" t="s">
        <v>107</v>
      </c>
    </row>
    <row r="410" spans="1:14" ht="14.25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12"/>
    </row>
    <row r="411" spans="1:14" ht="14.25" x14ac:dyDescent="0.2">
      <c r="A411" s="9" t="s">
        <v>155</v>
      </c>
      <c r="B411" s="9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12"/>
    </row>
    <row r="412" spans="1:14" ht="14.25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12"/>
    </row>
    <row r="413" spans="1:14" ht="14.25" x14ac:dyDescent="0.2">
      <c r="A413" s="4" t="s">
        <v>0</v>
      </c>
      <c r="B413" s="4"/>
      <c r="C413" s="4"/>
      <c r="D413" s="4"/>
      <c r="E413" s="4"/>
      <c r="F413" s="4"/>
      <c r="G413" s="4"/>
      <c r="H413" s="4"/>
      <c r="I413" s="4" t="s">
        <v>130</v>
      </c>
      <c r="J413" s="4"/>
      <c r="K413" s="4"/>
      <c r="L413" s="4"/>
      <c r="M413" s="4"/>
      <c r="N413" s="12"/>
    </row>
    <row r="414" spans="1:14" ht="14.25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12"/>
    </row>
    <row r="415" spans="1:14" ht="14.25" x14ac:dyDescent="0.2">
      <c r="A415" s="4" t="s">
        <v>104</v>
      </c>
      <c r="B415" s="4"/>
      <c r="C415" s="4"/>
      <c r="D415" s="4"/>
      <c r="E415" s="4"/>
      <c r="F415" s="4"/>
      <c r="G415" s="4"/>
      <c r="H415" s="4"/>
      <c r="I415" s="4">
        <v>1.66</v>
      </c>
      <c r="J415" s="4"/>
      <c r="K415" s="4">
        <v>0</v>
      </c>
      <c r="L415" s="4"/>
      <c r="M415" s="4">
        <v>0</v>
      </c>
      <c r="N415" s="12" t="s">
        <v>26</v>
      </c>
    </row>
    <row r="416" spans="1:14" ht="14.25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12"/>
    </row>
    <row r="417" spans="1:14" ht="14.25" x14ac:dyDescent="0.2">
      <c r="A417" s="4" t="s">
        <v>105</v>
      </c>
      <c r="B417" s="4"/>
      <c r="C417" s="4"/>
      <c r="D417" s="4"/>
      <c r="E417" s="4"/>
      <c r="F417" s="4"/>
      <c r="G417" s="4"/>
      <c r="H417" s="4"/>
      <c r="I417" s="4">
        <v>9945</v>
      </c>
      <c r="J417" s="4"/>
      <c r="K417" s="4"/>
      <c r="L417" s="4"/>
      <c r="M417" s="4"/>
      <c r="N417" s="12" t="s">
        <v>107</v>
      </c>
    </row>
    <row r="418" spans="1:14" ht="14.25" x14ac:dyDescent="0.2">
      <c r="A418" s="4"/>
      <c r="B418" s="4"/>
      <c r="C418" s="4"/>
      <c r="D418" s="4"/>
      <c r="E418" s="4"/>
      <c r="F418" s="4"/>
      <c r="G418" s="4"/>
      <c r="H418" s="4"/>
      <c r="J418" s="4"/>
      <c r="K418" s="4"/>
      <c r="L418" s="4"/>
      <c r="M418" s="4"/>
      <c r="N418" s="12"/>
    </row>
    <row r="419" spans="1:14" ht="14.25" x14ac:dyDescent="0.2">
      <c r="A419" s="4" t="s">
        <v>121</v>
      </c>
      <c r="B419" s="4"/>
      <c r="C419" s="4"/>
      <c r="D419" s="4"/>
      <c r="E419" s="4"/>
      <c r="F419" s="4"/>
      <c r="G419" s="4"/>
      <c r="H419" s="4"/>
      <c r="I419" s="4" t="s">
        <v>131</v>
      </c>
      <c r="J419" s="4"/>
      <c r="K419" s="4"/>
      <c r="L419" s="4"/>
      <c r="N419" s="12" t="s">
        <v>107</v>
      </c>
    </row>
    <row r="420" spans="1:14" ht="14.25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12"/>
    </row>
    <row r="421" spans="1:14" ht="14.25" x14ac:dyDescent="0.2">
      <c r="A421" s="9" t="s">
        <v>156</v>
      </c>
      <c r="B421" s="9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12"/>
    </row>
    <row r="422" spans="1:14" ht="14.25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12"/>
    </row>
    <row r="423" spans="1:14" ht="14.25" x14ac:dyDescent="0.2">
      <c r="A423" s="4" t="s">
        <v>0</v>
      </c>
      <c r="B423" s="4"/>
      <c r="C423" s="4"/>
      <c r="D423" s="4"/>
      <c r="E423" s="4"/>
      <c r="F423" s="4"/>
      <c r="G423" s="4"/>
      <c r="H423" s="4"/>
      <c r="I423" s="4" t="s">
        <v>134</v>
      </c>
      <c r="J423" s="4"/>
      <c r="K423" s="4"/>
      <c r="L423" s="4"/>
      <c r="M423" s="4"/>
      <c r="N423" s="12"/>
    </row>
    <row r="424" spans="1:14" ht="14.25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12"/>
    </row>
    <row r="425" spans="1:14" ht="14.25" x14ac:dyDescent="0.2">
      <c r="A425" s="4" t="s">
        <v>104</v>
      </c>
      <c r="B425" s="4"/>
      <c r="C425" s="4"/>
      <c r="D425" s="4"/>
      <c r="E425" s="4"/>
      <c r="F425" s="4"/>
      <c r="G425" s="4"/>
      <c r="H425" s="4"/>
      <c r="I425" s="4">
        <v>33.85</v>
      </c>
      <c r="J425" s="4"/>
      <c r="K425" s="4">
        <v>0</v>
      </c>
      <c r="L425" s="4"/>
      <c r="M425" s="4">
        <v>0</v>
      </c>
      <c r="N425" s="12" t="s">
        <v>26</v>
      </c>
    </row>
    <row r="426" spans="1:14" ht="14.25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12"/>
    </row>
    <row r="427" spans="1:14" ht="14.25" x14ac:dyDescent="0.2">
      <c r="A427" s="4" t="s">
        <v>105</v>
      </c>
      <c r="B427" s="4"/>
      <c r="C427" s="4"/>
      <c r="D427" s="4"/>
      <c r="E427" s="4"/>
      <c r="F427" s="4"/>
      <c r="G427" s="4"/>
      <c r="H427" s="4"/>
      <c r="I427" s="4">
        <v>6375</v>
      </c>
      <c r="J427" s="4"/>
      <c r="K427" s="4"/>
      <c r="L427" s="4"/>
      <c r="N427" s="12" t="s">
        <v>107</v>
      </c>
    </row>
    <row r="428" spans="1:14" ht="14.25" x14ac:dyDescent="0.2">
      <c r="A428" s="4"/>
      <c r="B428" s="4"/>
      <c r="C428" s="4"/>
      <c r="D428" s="4"/>
      <c r="E428" s="4"/>
      <c r="F428" s="4"/>
      <c r="G428" s="4"/>
      <c r="H428" s="4"/>
      <c r="J428" s="4"/>
      <c r="K428" s="4"/>
      <c r="L428" s="4"/>
      <c r="M428" s="4"/>
      <c r="N428" s="12"/>
    </row>
    <row r="429" spans="1:14" ht="14.25" x14ac:dyDescent="0.2">
      <c r="A429" s="4" t="s">
        <v>120</v>
      </c>
      <c r="I429" t="s">
        <v>123</v>
      </c>
      <c r="M429" s="4"/>
      <c r="N429" s="12" t="s">
        <v>115</v>
      </c>
    </row>
    <row r="430" spans="1:14" ht="14.25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12"/>
    </row>
    <row r="431" spans="1:14" ht="14.25" x14ac:dyDescent="0.2">
      <c r="A431" s="4" t="s">
        <v>121</v>
      </c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N431" s="12" t="s">
        <v>107</v>
      </c>
    </row>
    <row r="432" spans="1:14" ht="14.25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12"/>
    </row>
    <row r="433" spans="1:14" ht="14.25" x14ac:dyDescent="0.2">
      <c r="A433" s="9" t="s">
        <v>157</v>
      </c>
      <c r="B433" s="9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12"/>
    </row>
    <row r="434" spans="1:14" ht="14.25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12"/>
    </row>
    <row r="435" spans="1:14" ht="14.25" x14ac:dyDescent="0.2">
      <c r="A435" s="4" t="s">
        <v>0</v>
      </c>
      <c r="B435" s="4"/>
      <c r="C435" s="4"/>
      <c r="D435" s="4"/>
      <c r="E435" s="4"/>
      <c r="F435" s="4"/>
      <c r="G435" s="4"/>
      <c r="H435" s="4"/>
      <c r="I435" s="4" t="s">
        <v>158</v>
      </c>
      <c r="J435" s="4"/>
      <c r="K435" s="4"/>
      <c r="L435" s="4"/>
      <c r="M435" s="4"/>
      <c r="N435" s="12"/>
    </row>
    <row r="436" spans="1:14" ht="14.25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12"/>
    </row>
    <row r="437" spans="1:14" ht="14.25" x14ac:dyDescent="0.2">
      <c r="A437" s="4" t="s">
        <v>104</v>
      </c>
      <c r="B437" s="4"/>
      <c r="C437" s="4"/>
      <c r="D437" s="4"/>
      <c r="E437" s="4"/>
      <c r="F437" s="4"/>
      <c r="G437" s="4"/>
      <c r="H437" s="4"/>
      <c r="I437" s="4">
        <v>5.51</v>
      </c>
      <c r="J437" s="4"/>
      <c r="K437" s="28">
        <v>20.3</v>
      </c>
      <c r="L437" s="4"/>
      <c r="M437" s="47">
        <v>25</v>
      </c>
      <c r="N437" s="12" t="s">
        <v>26</v>
      </c>
    </row>
    <row r="438" spans="1:14" ht="14.25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12"/>
    </row>
    <row r="439" spans="1:14" ht="14.25" x14ac:dyDescent="0.2">
      <c r="A439" s="4" t="s">
        <v>105</v>
      </c>
      <c r="B439" s="4"/>
      <c r="C439" s="4"/>
      <c r="D439" s="4"/>
      <c r="E439" s="4"/>
      <c r="F439" s="4"/>
      <c r="G439" s="4"/>
      <c r="H439" s="4"/>
      <c r="I439" s="4">
        <v>3185</v>
      </c>
      <c r="J439" s="4"/>
      <c r="K439" s="4"/>
      <c r="L439" s="4"/>
      <c r="M439" s="4">
        <v>0</v>
      </c>
      <c r="N439" s="12" t="s">
        <v>107</v>
      </c>
    </row>
    <row r="440" spans="1:14" ht="14.25" x14ac:dyDescent="0.2">
      <c r="A440" s="4"/>
      <c r="B440" s="4"/>
      <c r="C440" s="4"/>
      <c r="D440" s="4"/>
      <c r="E440" s="4"/>
      <c r="F440" s="4"/>
      <c r="G440" s="4"/>
      <c r="H440" s="4"/>
      <c r="J440" s="4"/>
      <c r="K440" s="4"/>
      <c r="L440" s="4"/>
      <c r="M440" s="4"/>
      <c r="N440" s="12"/>
    </row>
    <row r="441" spans="1:14" ht="14.25" x14ac:dyDescent="0.2">
      <c r="A441" s="4" t="s">
        <v>120</v>
      </c>
      <c r="I441" t="s">
        <v>162</v>
      </c>
      <c r="M441" s="4"/>
      <c r="N441" s="12" t="s">
        <v>115</v>
      </c>
    </row>
    <row r="442" spans="1:14" ht="14.25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12"/>
    </row>
    <row r="443" spans="1:14" ht="14.25" x14ac:dyDescent="0.2">
      <c r="A443" s="4" t="s">
        <v>121</v>
      </c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N443" s="12" t="s">
        <v>107</v>
      </c>
    </row>
    <row r="444" spans="1:14" ht="14.25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12"/>
    </row>
    <row r="445" spans="1:14" ht="14.25" x14ac:dyDescent="0.2">
      <c r="A445" s="9" t="s">
        <v>159</v>
      </c>
      <c r="B445" s="9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12"/>
    </row>
    <row r="446" spans="1:14" ht="14.25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12"/>
    </row>
    <row r="447" spans="1:14" ht="14.25" x14ac:dyDescent="0.2">
      <c r="A447" s="4" t="s">
        <v>0</v>
      </c>
      <c r="B447" s="4"/>
      <c r="C447" s="4"/>
      <c r="D447" s="4"/>
      <c r="E447" s="4"/>
      <c r="F447" s="4"/>
      <c r="G447" s="4"/>
      <c r="H447" s="4"/>
      <c r="I447" s="4" t="s">
        <v>158</v>
      </c>
      <c r="J447" s="4"/>
      <c r="K447" s="4"/>
      <c r="L447" s="4"/>
      <c r="M447" s="4"/>
      <c r="N447" s="12"/>
    </row>
    <row r="448" spans="1:14" ht="14.2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12"/>
    </row>
    <row r="449" spans="1:14" ht="14.25" x14ac:dyDescent="0.2">
      <c r="A449" s="4" t="s">
        <v>104</v>
      </c>
      <c r="B449" s="4"/>
      <c r="C449" s="4"/>
      <c r="D449" s="4"/>
      <c r="E449" s="4"/>
      <c r="F449" s="4"/>
      <c r="G449" s="4"/>
      <c r="H449" s="4"/>
      <c r="I449" s="4">
        <v>5.83</v>
      </c>
      <c r="J449" s="4"/>
      <c r="K449" s="4">
        <v>0</v>
      </c>
      <c r="L449" s="4"/>
      <c r="M449" s="4">
        <v>0</v>
      </c>
      <c r="N449" s="12" t="s">
        <v>26</v>
      </c>
    </row>
    <row r="450" spans="1:14" ht="14.25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12"/>
    </row>
    <row r="451" spans="1:14" ht="14.25" x14ac:dyDescent="0.2">
      <c r="A451" s="4" t="s">
        <v>105</v>
      </c>
      <c r="B451" s="4"/>
      <c r="C451" s="4"/>
      <c r="D451" s="4"/>
      <c r="E451" s="4"/>
      <c r="F451" s="4"/>
      <c r="G451" s="4"/>
      <c r="H451" s="4"/>
      <c r="I451" s="4">
        <v>3185</v>
      </c>
      <c r="J451" s="4"/>
      <c r="K451" s="4"/>
      <c r="L451" s="4"/>
      <c r="N451" s="12" t="s">
        <v>107</v>
      </c>
    </row>
    <row r="452" spans="1:14" ht="14.25" x14ac:dyDescent="0.2">
      <c r="A452" s="4"/>
      <c r="B452" s="4"/>
      <c r="C452" s="4"/>
      <c r="D452" s="4"/>
      <c r="E452" s="4"/>
      <c r="F452" s="4"/>
      <c r="G452" s="4"/>
      <c r="H452" s="4"/>
      <c r="J452" s="4"/>
      <c r="K452" s="4"/>
      <c r="L452" s="4"/>
      <c r="M452" s="4"/>
      <c r="N452" s="12"/>
    </row>
    <row r="453" spans="1:14" ht="14.25" x14ac:dyDescent="0.2">
      <c r="A453" s="4" t="s">
        <v>120</v>
      </c>
      <c r="I453" t="s">
        <v>162</v>
      </c>
      <c r="M453" s="4"/>
      <c r="N453" s="12" t="s">
        <v>115</v>
      </c>
    </row>
    <row r="454" spans="1:14" ht="14.25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12"/>
    </row>
    <row r="455" spans="1:14" ht="14.25" x14ac:dyDescent="0.2">
      <c r="A455" s="4" t="s">
        <v>121</v>
      </c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12" t="s">
        <v>107</v>
      </c>
    </row>
    <row r="456" spans="1:14" ht="14.25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12"/>
    </row>
    <row r="457" spans="1:14" ht="14.25" x14ac:dyDescent="0.2">
      <c r="A457" s="9" t="s">
        <v>160</v>
      </c>
      <c r="B457" s="9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12"/>
    </row>
    <row r="458" spans="1:14" ht="14.25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12"/>
    </row>
    <row r="459" spans="1:14" ht="14.25" x14ac:dyDescent="0.2">
      <c r="A459" s="4" t="s">
        <v>0</v>
      </c>
      <c r="B459" s="4"/>
      <c r="C459" s="4"/>
      <c r="D459" s="4"/>
      <c r="E459" s="4"/>
      <c r="F459" s="4"/>
      <c r="G459" s="4"/>
      <c r="H459" s="4"/>
      <c r="I459" s="4" t="s">
        <v>128</v>
      </c>
      <c r="J459" s="4"/>
      <c r="K459" s="4"/>
      <c r="L459" s="4"/>
      <c r="M459" s="4"/>
      <c r="N459" s="12"/>
    </row>
    <row r="460" spans="1:14" ht="14.25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12"/>
    </row>
    <row r="461" spans="1:14" ht="14.25" x14ac:dyDescent="0.2">
      <c r="A461" s="4" t="s">
        <v>104</v>
      </c>
      <c r="B461" s="4"/>
      <c r="C461" s="4"/>
      <c r="D461" s="4"/>
      <c r="E461" s="4"/>
      <c r="F461" s="4"/>
      <c r="G461" s="4"/>
      <c r="H461" s="4"/>
      <c r="I461" s="4">
        <v>3.52</v>
      </c>
      <c r="J461" s="4"/>
      <c r="K461" s="4">
        <v>0</v>
      </c>
      <c r="L461" s="4"/>
      <c r="M461" s="4">
        <v>0</v>
      </c>
      <c r="N461" s="12" t="s">
        <v>26</v>
      </c>
    </row>
    <row r="462" spans="1:14" ht="14.25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12"/>
    </row>
    <row r="463" spans="1:14" ht="14.25" x14ac:dyDescent="0.2">
      <c r="A463" s="4" t="s">
        <v>105</v>
      </c>
      <c r="B463" s="4"/>
      <c r="C463" s="4"/>
      <c r="D463" s="4"/>
      <c r="E463" s="4"/>
      <c r="F463" s="4"/>
      <c r="G463" s="4"/>
      <c r="H463" s="4"/>
      <c r="I463" s="4">
        <v>8341.5</v>
      </c>
      <c r="J463" s="4"/>
      <c r="K463" s="4"/>
      <c r="L463" s="4"/>
      <c r="M463" s="4"/>
      <c r="N463" s="12" t="s">
        <v>107</v>
      </c>
    </row>
    <row r="464" spans="1:14" ht="14.25" x14ac:dyDescent="0.2">
      <c r="A464" s="4"/>
      <c r="B464" s="4"/>
      <c r="C464" s="4"/>
      <c r="D464" s="4"/>
      <c r="E464" s="4"/>
      <c r="F464" s="4"/>
      <c r="G464" s="4"/>
      <c r="H464" s="4"/>
      <c r="J464" s="4"/>
      <c r="K464" s="4"/>
      <c r="L464" s="4"/>
      <c r="M464" s="4"/>
      <c r="N464" s="12"/>
    </row>
    <row r="465" spans="1:14" ht="14.25" x14ac:dyDescent="0.2">
      <c r="A465" s="4" t="s">
        <v>106</v>
      </c>
      <c r="B465" s="4"/>
      <c r="C465" s="4"/>
      <c r="D465" s="4"/>
      <c r="E465" s="4"/>
      <c r="F465" s="4"/>
      <c r="G465" s="4"/>
      <c r="H465" s="4"/>
      <c r="I465" s="4">
        <v>3</v>
      </c>
      <c r="J465" s="4"/>
      <c r="K465" s="4"/>
      <c r="L465" s="4"/>
      <c r="N465" s="12" t="s">
        <v>108</v>
      </c>
    </row>
    <row r="466" spans="1:14" ht="14.25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12"/>
    </row>
    <row r="467" spans="1:14" ht="14.25" x14ac:dyDescent="0.2">
      <c r="A467" s="9" t="s">
        <v>161</v>
      </c>
      <c r="B467" s="9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12"/>
    </row>
    <row r="468" spans="1:14" ht="14.25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12"/>
    </row>
    <row r="469" spans="1:14" ht="14.25" x14ac:dyDescent="0.2">
      <c r="A469" s="4" t="s">
        <v>0</v>
      </c>
      <c r="B469" s="4"/>
      <c r="C469" s="4"/>
      <c r="D469" s="4"/>
      <c r="E469" s="4"/>
      <c r="F469" s="4"/>
      <c r="G469" s="4"/>
      <c r="H469" s="4"/>
      <c r="I469" s="4" t="s">
        <v>158</v>
      </c>
      <c r="J469" s="4"/>
      <c r="K469" s="4"/>
      <c r="L469" s="4"/>
      <c r="M469" s="4"/>
      <c r="N469" s="12"/>
    </row>
    <row r="470" spans="1:14" ht="14.2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12"/>
    </row>
    <row r="471" spans="1:14" ht="14.25" x14ac:dyDescent="0.2">
      <c r="A471" s="4" t="s">
        <v>104</v>
      </c>
      <c r="B471" s="4"/>
      <c r="C471" s="4"/>
      <c r="D471" s="4"/>
      <c r="E471" s="4"/>
      <c r="F471" s="4"/>
      <c r="G471" s="4"/>
      <c r="H471" s="4"/>
      <c r="I471" s="4">
        <v>6.76</v>
      </c>
      <c r="J471" s="4"/>
      <c r="K471" s="4">
        <v>0</v>
      </c>
      <c r="L471" s="4"/>
      <c r="M471" s="4">
        <v>0</v>
      </c>
      <c r="N471" s="12" t="s">
        <v>26</v>
      </c>
    </row>
    <row r="472" spans="1:14" ht="14.25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12"/>
    </row>
    <row r="473" spans="1:14" ht="14.25" x14ac:dyDescent="0.2">
      <c r="A473" s="4" t="s">
        <v>105</v>
      </c>
      <c r="B473" s="4"/>
      <c r="C473" s="4"/>
      <c r="D473" s="4"/>
      <c r="E473" s="4"/>
      <c r="F473" s="4"/>
      <c r="G473" s="4"/>
      <c r="H473" s="4"/>
      <c r="I473" s="4">
        <v>3185</v>
      </c>
      <c r="J473" s="4"/>
      <c r="K473" s="4"/>
      <c r="L473" s="4"/>
      <c r="N473" s="12" t="s">
        <v>107</v>
      </c>
    </row>
    <row r="474" spans="1:14" ht="14.25" x14ac:dyDescent="0.2">
      <c r="A474" s="4"/>
      <c r="B474" s="4"/>
      <c r="C474" s="4"/>
      <c r="D474" s="4"/>
      <c r="E474" s="4"/>
      <c r="F474" s="4"/>
      <c r="G474" s="4"/>
      <c r="H474" s="4"/>
      <c r="J474" s="4"/>
      <c r="K474" s="4"/>
      <c r="L474" s="4"/>
      <c r="M474" s="4"/>
      <c r="N474" s="12"/>
    </row>
    <row r="475" spans="1:14" ht="14.25" x14ac:dyDescent="0.2">
      <c r="A475" s="4" t="s">
        <v>120</v>
      </c>
      <c r="I475" t="s">
        <v>162</v>
      </c>
      <c r="M475" s="4"/>
      <c r="N475" s="12" t="s">
        <v>115</v>
      </c>
    </row>
    <row r="476" spans="1:14" ht="14.25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12"/>
    </row>
    <row r="477" spans="1:14" ht="14.25" x14ac:dyDescent="0.2">
      <c r="A477" s="4" t="s">
        <v>121</v>
      </c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N477" s="12" t="s">
        <v>107</v>
      </c>
    </row>
    <row r="478" spans="1:14" ht="14.25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12"/>
    </row>
    <row r="479" spans="1:14" ht="14.25" x14ac:dyDescent="0.2">
      <c r="A479" s="9" t="s">
        <v>163</v>
      </c>
      <c r="B479" s="9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12"/>
    </row>
    <row r="480" spans="1:14" ht="14.25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12"/>
    </row>
    <row r="481" spans="1:14" ht="14.25" x14ac:dyDescent="0.2">
      <c r="A481" s="4" t="s">
        <v>0</v>
      </c>
      <c r="B481" s="4"/>
      <c r="C481" s="4"/>
      <c r="D481" s="4"/>
      <c r="E481" s="4"/>
      <c r="F481" s="4"/>
      <c r="G481" s="4"/>
      <c r="H481" s="4"/>
      <c r="I481" s="4" t="s">
        <v>158</v>
      </c>
      <c r="J481" s="4"/>
      <c r="K481" s="4"/>
      <c r="L481" s="4"/>
      <c r="M481" s="4"/>
      <c r="N481" s="12"/>
    </row>
    <row r="482" spans="1:14" ht="14.25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12"/>
    </row>
    <row r="483" spans="1:14" ht="14.25" x14ac:dyDescent="0.2">
      <c r="A483" s="4" t="s">
        <v>104</v>
      </c>
      <c r="B483" s="4"/>
      <c r="C483" s="4"/>
      <c r="D483" s="4"/>
      <c r="E483" s="4"/>
      <c r="F483" s="4"/>
      <c r="G483" s="4"/>
      <c r="H483" s="4"/>
      <c r="I483" s="4">
        <v>2.23</v>
      </c>
      <c r="J483" s="4"/>
      <c r="K483" s="4">
        <v>0</v>
      </c>
      <c r="L483" s="4"/>
      <c r="M483" s="4">
        <v>0</v>
      </c>
      <c r="N483" s="12" t="s">
        <v>26</v>
      </c>
    </row>
    <row r="484" spans="1:14" ht="14.25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12"/>
    </row>
    <row r="485" spans="1:14" ht="14.25" x14ac:dyDescent="0.2">
      <c r="A485" s="4" t="s">
        <v>105</v>
      </c>
      <c r="B485" s="4"/>
      <c r="C485" s="4"/>
      <c r="D485" s="4"/>
      <c r="E485" s="4"/>
      <c r="F485" s="4"/>
      <c r="G485" s="4"/>
      <c r="H485" s="4"/>
      <c r="I485" s="4">
        <v>3185</v>
      </c>
      <c r="J485" s="4"/>
      <c r="K485" s="4"/>
      <c r="L485" s="4"/>
      <c r="N485" s="12" t="s">
        <v>107</v>
      </c>
    </row>
    <row r="486" spans="1:14" ht="14.25" x14ac:dyDescent="0.2">
      <c r="A486" s="4"/>
      <c r="B486" s="4"/>
      <c r="C486" s="4"/>
      <c r="D486" s="4"/>
      <c r="E486" s="4"/>
      <c r="F486" s="4"/>
      <c r="G486" s="4"/>
      <c r="H486" s="4"/>
      <c r="J486" s="4"/>
      <c r="K486" s="4"/>
      <c r="L486" s="4"/>
      <c r="M486" s="4"/>
      <c r="N486" s="12"/>
    </row>
    <row r="487" spans="1:14" ht="14.25" x14ac:dyDescent="0.2">
      <c r="A487" s="4" t="s">
        <v>120</v>
      </c>
      <c r="I487" t="s">
        <v>162</v>
      </c>
      <c r="M487" s="4"/>
      <c r="N487" s="12" t="s">
        <v>115</v>
      </c>
    </row>
    <row r="488" spans="1:14" ht="14.25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12"/>
    </row>
    <row r="489" spans="1:14" ht="14.25" x14ac:dyDescent="0.2">
      <c r="A489" s="4" t="s">
        <v>121</v>
      </c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12" t="s">
        <v>107</v>
      </c>
    </row>
    <row r="490" spans="1:14" ht="14.25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12"/>
    </row>
    <row r="491" spans="1:14" ht="14.25" x14ac:dyDescent="0.2">
      <c r="A491" s="9" t="s">
        <v>164</v>
      </c>
      <c r="B491" s="9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12"/>
    </row>
    <row r="492" spans="1:14" ht="14.25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12"/>
    </row>
    <row r="493" spans="1:14" ht="14.25" x14ac:dyDescent="0.2">
      <c r="A493" s="4" t="s">
        <v>0</v>
      </c>
      <c r="B493" s="4"/>
      <c r="C493" s="4"/>
      <c r="D493" s="4"/>
      <c r="E493" s="4"/>
      <c r="F493" s="4"/>
      <c r="G493" s="4"/>
      <c r="H493" s="4"/>
      <c r="I493" s="4" t="s">
        <v>130</v>
      </c>
      <c r="J493" s="4"/>
      <c r="K493" s="4"/>
      <c r="L493" s="4"/>
      <c r="M493" s="4"/>
      <c r="N493" s="12"/>
    </row>
    <row r="494" spans="1:14" ht="14.25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12"/>
    </row>
    <row r="495" spans="1:14" ht="14.25" x14ac:dyDescent="0.2">
      <c r="A495" s="4" t="s">
        <v>104</v>
      </c>
      <c r="B495" s="4"/>
      <c r="C495" s="4"/>
      <c r="D495" s="4"/>
      <c r="E495" s="4"/>
      <c r="F495" s="4"/>
      <c r="G495" s="4"/>
      <c r="H495" s="4"/>
      <c r="I495" s="4">
        <v>4.2699999999999996</v>
      </c>
      <c r="J495" s="4"/>
      <c r="K495" s="4">
        <v>0</v>
      </c>
      <c r="L495" s="4"/>
      <c r="M495" s="4">
        <v>0</v>
      </c>
      <c r="N495" s="12" t="s">
        <v>26</v>
      </c>
    </row>
    <row r="496" spans="1:14" ht="14.25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N496" s="12"/>
    </row>
    <row r="497" spans="1:14" ht="14.25" x14ac:dyDescent="0.2">
      <c r="A497" s="4" t="s">
        <v>105</v>
      </c>
      <c r="B497" s="4"/>
      <c r="C497" s="4"/>
      <c r="D497" s="4"/>
      <c r="E497" s="4"/>
      <c r="F497" s="4"/>
      <c r="G497" s="4"/>
      <c r="H497" s="4"/>
      <c r="I497" s="4">
        <v>9945</v>
      </c>
      <c r="J497" s="4"/>
      <c r="K497" s="4"/>
      <c r="L497" s="4"/>
      <c r="M497" s="4"/>
      <c r="N497" s="12" t="s">
        <v>107</v>
      </c>
    </row>
    <row r="498" spans="1:14" ht="14.25" x14ac:dyDescent="0.2">
      <c r="A498" s="4"/>
      <c r="B498" s="4"/>
      <c r="C498" s="4"/>
      <c r="D498" s="4"/>
      <c r="E498" s="4"/>
      <c r="F498" s="4"/>
      <c r="G498" s="4"/>
      <c r="H498" s="4"/>
      <c r="J498" s="4"/>
      <c r="K498" s="4"/>
      <c r="L498" s="4"/>
      <c r="M498" s="4"/>
      <c r="N498" s="12"/>
    </row>
    <row r="499" spans="1:14" ht="14.25" x14ac:dyDescent="0.2">
      <c r="A499" s="4" t="s">
        <v>121</v>
      </c>
      <c r="B499" s="4"/>
      <c r="C499" s="4"/>
      <c r="D499" s="4"/>
      <c r="E499" s="4"/>
      <c r="F499" s="4"/>
      <c r="G499" s="4"/>
      <c r="H499" s="4"/>
      <c r="I499" s="4" t="s">
        <v>131</v>
      </c>
      <c r="J499" s="4"/>
      <c r="K499" s="4"/>
      <c r="L499" s="4"/>
      <c r="M499" s="4"/>
      <c r="N499" s="12" t="s">
        <v>107</v>
      </c>
    </row>
    <row r="500" spans="1:14" ht="14.2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12"/>
    </row>
    <row r="501" spans="1:14" ht="14.25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12"/>
    </row>
    <row r="502" spans="1:14" ht="14.25" x14ac:dyDescent="0.2">
      <c r="A502" s="9" t="s">
        <v>165</v>
      </c>
      <c r="B502" s="9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12"/>
    </row>
    <row r="503" spans="1:14" ht="14.25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12"/>
    </row>
    <row r="504" spans="1:14" ht="14.25" x14ac:dyDescent="0.2">
      <c r="A504" s="4" t="s">
        <v>0</v>
      </c>
      <c r="B504" s="4"/>
      <c r="C504" s="4"/>
      <c r="D504" s="4"/>
      <c r="E504" s="4"/>
      <c r="F504" s="4"/>
      <c r="G504" s="4"/>
      <c r="H504" s="4"/>
      <c r="I504" s="4" t="s">
        <v>130</v>
      </c>
      <c r="J504" s="4"/>
      <c r="K504" s="4"/>
      <c r="L504" s="4"/>
      <c r="M504" s="4"/>
      <c r="N504" s="12"/>
    </row>
    <row r="505" spans="1:14" ht="14.25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12"/>
    </row>
    <row r="506" spans="1:14" ht="14.25" x14ac:dyDescent="0.2">
      <c r="A506" s="4" t="s">
        <v>104</v>
      </c>
      <c r="B506" s="4"/>
      <c r="C506" s="4"/>
      <c r="D506" s="4"/>
      <c r="E506" s="4"/>
      <c r="F506" s="4"/>
      <c r="G506" s="4"/>
      <c r="H506" s="4"/>
      <c r="I506" s="4">
        <v>3.31</v>
      </c>
      <c r="J506" s="4"/>
      <c r="K506" s="4">
        <v>0</v>
      </c>
      <c r="L506" s="4"/>
      <c r="M506" s="4">
        <v>0</v>
      </c>
      <c r="N506" s="12" t="s">
        <v>26</v>
      </c>
    </row>
    <row r="507" spans="1:14" ht="14.25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12"/>
    </row>
    <row r="508" spans="1:14" ht="14.25" x14ac:dyDescent="0.2">
      <c r="A508" s="4" t="s">
        <v>105</v>
      </c>
      <c r="B508" s="4"/>
      <c r="C508" s="4"/>
      <c r="D508" s="4"/>
      <c r="E508" s="4"/>
      <c r="F508" s="4"/>
      <c r="G508" s="4"/>
      <c r="H508" s="4"/>
      <c r="I508" s="4">
        <v>9945</v>
      </c>
      <c r="J508" s="4"/>
      <c r="K508" s="4"/>
      <c r="L508" s="4"/>
      <c r="M508" s="4"/>
      <c r="N508" s="12" t="s">
        <v>107</v>
      </c>
    </row>
    <row r="509" spans="1:14" ht="14.25" x14ac:dyDescent="0.2">
      <c r="A509" s="4"/>
      <c r="B509" s="4"/>
      <c r="C509" s="4"/>
      <c r="D509" s="4"/>
      <c r="E509" s="4"/>
      <c r="F509" s="4"/>
      <c r="G509" s="4"/>
      <c r="H509" s="4"/>
      <c r="J509" s="4"/>
      <c r="K509" s="4"/>
      <c r="L509" s="4"/>
      <c r="M509" s="4"/>
      <c r="N509" s="12"/>
    </row>
    <row r="510" spans="1:14" ht="14.25" x14ac:dyDescent="0.2">
      <c r="A510" s="4" t="s">
        <v>121</v>
      </c>
      <c r="B510" s="4"/>
      <c r="C510" s="4"/>
      <c r="D510" s="4"/>
      <c r="E510" s="4"/>
      <c r="F510" s="4"/>
      <c r="G510" s="4"/>
      <c r="H510" s="4"/>
      <c r="I510" s="4" t="s">
        <v>131</v>
      </c>
      <c r="J510" s="4"/>
      <c r="K510" s="4"/>
      <c r="L510" s="4"/>
      <c r="N510" s="12" t="s">
        <v>107</v>
      </c>
    </row>
    <row r="511" spans="1:14" ht="14.25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12"/>
    </row>
    <row r="512" spans="1:14" ht="14.25" x14ac:dyDescent="0.2">
      <c r="A512" s="9" t="s">
        <v>166</v>
      </c>
      <c r="B512" s="9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12"/>
    </row>
    <row r="513" spans="1:14" ht="14.25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12"/>
    </row>
    <row r="514" spans="1:14" ht="14.25" x14ac:dyDescent="0.2">
      <c r="A514" s="4" t="s">
        <v>0</v>
      </c>
      <c r="B514" s="4"/>
      <c r="C514" s="4"/>
      <c r="D514" s="4"/>
      <c r="E514" s="4"/>
      <c r="F514" s="4"/>
      <c r="G514" s="4"/>
      <c r="H514" s="4"/>
      <c r="I514" s="4" t="s">
        <v>134</v>
      </c>
      <c r="J514" s="4"/>
      <c r="K514" s="4"/>
      <c r="L514" s="4"/>
      <c r="M514" s="4"/>
      <c r="N514" s="12"/>
    </row>
    <row r="515" spans="1:14" ht="14.25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12"/>
    </row>
    <row r="516" spans="1:14" ht="14.25" x14ac:dyDescent="0.2">
      <c r="A516" s="4" t="s">
        <v>104</v>
      </c>
      <c r="B516" s="4"/>
      <c r="C516" s="4"/>
      <c r="D516" s="4"/>
      <c r="E516" s="4"/>
      <c r="F516" s="4"/>
      <c r="G516" s="4"/>
      <c r="H516" s="4"/>
      <c r="I516" s="4">
        <v>7.33</v>
      </c>
      <c r="J516" s="4"/>
      <c r="K516" s="4">
        <v>0</v>
      </c>
      <c r="L516" s="4"/>
      <c r="M516" s="4">
        <v>0</v>
      </c>
      <c r="N516" s="12" t="s">
        <v>26</v>
      </c>
    </row>
    <row r="517" spans="1:14" ht="14.25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12"/>
    </row>
    <row r="518" spans="1:14" ht="14.25" x14ac:dyDescent="0.2">
      <c r="A518" s="4" t="s">
        <v>105</v>
      </c>
      <c r="B518" s="4"/>
      <c r="C518" s="4"/>
      <c r="D518" s="4"/>
      <c r="E518" s="4"/>
      <c r="F518" s="4"/>
      <c r="G518" s="4"/>
      <c r="H518" s="4"/>
      <c r="I518" s="4">
        <v>6375</v>
      </c>
      <c r="J518" s="4"/>
      <c r="K518" s="4"/>
      <c r="L518" s="4"/>
      <c r="N518" s="12" t="s">
        <v>107</v>
      </c>
    </row>
    <row r="519" spans="1:14" ht="14.25" x14ac:dyDescent="0.2">
      <c r="A519" s="4"/>
      <c r="B519" s="4"/>
      <c r="C519" s="4"/>
      <c r="D519" s="4"/>
      <c r="E519" s="4"/>
      <c r="F519" s="4"/>
      <c r="G519" s="4"/>
      <c r="H519" s="4"/>
      <c r="J519" s="4"/>
      <c r="K519" s="4"/>
      <c r="L519" s="4"/>
      <c r="M519" s="4"/>
      <c r="N519" s="12"/>
    </row>
    <row r="520" spans="1:14" ht="14.25" x14ac:dyDescent="0.2">
      <c r="A520" s="4" t="s">
        <v>120</v>
      </c>
      <c r="I520" t="s">
        <v>123</v>
      </c>
      <c r="M520" s="4"/>
      <c r="N520" s="12" t="s">
        <v>115</v>
      </c>
    </row>
    <row r="521" spans="1:14" ht="14.25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12"/>
    </row>
    <row r="522" spans="1:14" ht="14.25" x14ac:dyDescent="0.2">
      <c r="A522" s="4" t="s">
        <v>121</v>
      </c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12" t="s">
        <v>107</v>
      </c>
    </row>
    <row r="523" spans="1:14" ht="14.25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12"/>
    </row>
    <row r="524" spans="1:14" ht="14.25" x14ac:dyDescent="0.2">
      <c r="A524" s="9" t="s">
        <v>167</v>
      </c>
      <c r="B524" s="9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12"/>
    </row>
    <row r="525" spans="1:14" ht="14.25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12"/>
    </row>
    <row r="526" spans="1:14" ht="14.25" x14ac:dyDescent="0.2">
      <c r="A526" s="4" t="s">
        <v>0</v>
      </c>
      <c r="B526" s="4"/>
      <c r="C526" s="4"/>
      <c r="D526" s="4"/>
      <c r="E526" s="4"/>
      <c r="F526" s="4"/>
      <c r="G526" s="4"/>
      <c r="H526" s="4"/>
      <c r="I526" s="4" t="s">
        <v>117</v>
      </c>
      <c r="J526" s="4"/>
      <c r="K526" s="4"/>
      <c r="L526" s="4"/>
      <c r="M526" s="50"/>
      <c r="N526" s="12"/>
    </row>
    <row r="527" spans="1:14" ht="14.25" x14ac:dyDescent="0.2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12"/>
    </row>
    <row r="528" spans="1:14" ht="14.25" x14ac:dyDescent="0.2">
      <c r="A528" s="4" t="s">
        <v>104</v>
      </c>
      <c r="B528" s="4"/>
      <c r="C528" s="4"/>
      <c r="D528" s="4"/>
      <c r="E528" s="4"/>
      <c r="F528" s="4"/>
      <c r="G528" s="4"/>
      <c r="H528" s="4"/>
      <c r="I528" s="4">
        <v>1.21</v>
      </c>
      <c r="J528" s="4"/>
      <c r="K528" s="28">
        <v>6.8</v>
      </c>
      <c r="L528" s="4"/>
      <c r="M528" s="47">
        <v>0</v>
      </c>
      <c r="N528" s="12" t="s">
        <v>26</v>
      </c>
    </row>
    <row r="529" spans="1:14" ht="14.25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12"/>
    </row>
    <row r="530" spans="1:14" ht="14.25" x14ac:dyDescent="0.2">
      <c r="A530" s="4"/>
      <c r="B530" s="4"/>
      <c r="C530" s="4"/>
      <c r="D530" s="4"/>
      <c r="E530" s="4"/>
      <c r="F530" s="4"/>
      <c r="G530" s="4"/>
      <c r="H530" s="4"/>
      <c r="I530" s="14"/>
      <c r="J530" s="4"/>
      <c r="K530" s="4"/>
      <c r="L530" s="4"/>
      <c r="M530" s="4">
        <v>0</v>
      </c>
      <c r="N530" s="12"/>
    </row>
    <row r="531" spans="1:14" ht="14.25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12"/>
    </row>
    <row r="532" spans="1:14" ht="14.25" x14ac:dyDescent="0.2">
      <c r="A532" s="4" t="s">
        <v>105</v>
      </c>
      <c r="B532" s="4"/>
      <c r="C532" s="4"/>
      <c r="D532" s="4"/>
      <c r="E532" s="4"/>
      <c r="F532" s="4"/>
      <c r="G532" s="4"/>
      <c r="H532" s="4"/>
      <c r="I532" s="4">
        <v>1040</v>
      </c>
      <c r="J532" s="4"/>
      <c r="K532" s="4"/>
      <c r="L532" s="4"/>
      <c r="M532" s="4"/>
      <c r="N532" s="12" t="s">
        <v>107</v>
      </c>
    </row>
    <row r="533" spans="1:14" ht="14.25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12"/>
    </row>
    <row r="534" spans="1:14" ht="14.25" x14ac:dyDescent="0.2">
      <c r="A534" s="4" t="s">
        <v>106</v>
      </c>
      <c r="B534" s="4"/>
      <c r="C534" s="4"/>
      <c r="D534" s="4"/>
      <c r="E534" s="4"/>
      <c r="F534" s="4"/>
      <c r="G534" s="4"/>
      <c r="H534" s="4"/>
      <c r="I534" s="4">
        <v>3</v>
      </c>
      <c r="J534" s="4"/>
      <c r="K534" s="4"/>
      <c r="L534" s="4"/>
      <c r="N534" s="12" t="s">
        <v>108</v>
      </c>
    </row>
    <row r="535" spans="1:14" ht="14.25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12"/>
    </row>
    <row r="536" spans="1:14" ht="14.25" x14ac:dyDescent="0.2">
      <c r="A536" s="9" t="s">
        <v>168</v>
      </c>
      <c r="B536" s="9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12"/>
    </row>
    <row r="537" spans="1:14" ht="14.25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12"/>
    </row>
    <row r="538" spans="1:14" ht="14.25" x14ac:dyDescent="0.2">
      <c r="A538" s="4" t="s">
        <v>0</v>
      </c>
      <c r="B538" s="4"/>
      <c r="C538" s="4"/>
      <c r="D538" s="4"/>
      <c r="E538" s="4"/>
      <c r="F538" s="4"/>
      <c r="G538" s="4"/>
      <c r="H538" s="4"/>
      <c r="I538" s="4" t="s">
        <v>134</v>
      </c>
      <c r="J538" s="4"/>
      <c r="K538" s="4"/>
      <c r="L538" s="4"/>
      <c r="M538" s="4"/>
      <c r="N538" s="12"/>
    </row>
    <row r="539" spans="1:14" ht="14.25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N539" s="12"/>
    </row>
    <row r="540" spans="1:14" ht="14.25" x14ac:dyDescent="0.2">
      <c r="A540" s="4" t="s">
        <v>104</v>
      </c>
      <c r="B540" s="4"/>
      <c r="C540" s="4"/>
      <c r="D540" s="4"/>
      <c r="E540" s="4"/>
      <c r="F540" s="4"/>
      <c r="G540" s="4"/>
      <c r="H540" s="4"/>
      <c r="I540" s="4">
        <v>4.63</v>
      </c>
      <c r="J540" s="4"/>
      <c r="K540" s="4">
        <v>0</v>
      </c>
      <c r="L540" s="4"/>
      <c r="M540" s="4">
        <v>0</v>
      </c>
      <c r="N540" s="12" t="s">
        <v>26</v>
      </c>
    </row>
    <row r="541" spans="1:14" ht="14.25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12"/>
    </row>
    <row r="542" spans="1:14" ht="14.25" x14ac:dyDescent="0.2">
      <c r="A542" s="4" t="s">
        <v>105</v>
      </c>
      <c r="B542" s="4"/>
      <c r="C542" s="4"/>
      <c r="D542" s="4"/>
      <c r="E542" s="4"/>
      <c r="F542" s="4"/>
      <c r="G542" s="4"/>
      <c r="H542" s="4"/>
      <c r="I542" s="4">
        <v>6375</v>
      </c>
      <c r="J542" s="4"/>
      <c r="K542" s="4"/>
      <c r="L542" s="4"/>
      <c r="N542" s="12" t="s">
        <v>107</v>
      </c>
    </row>
    <row r="543" spans="1:14" ht="14.25" x14ac:dyDescent="0.2">
      <c r="A543" s="4"/>
      <c r="B543" s="4"/>
      <c r="C543" s="4"/>
      <c r="D543" s="4"/>
      <c r="E543" s="4"/>
      <c r="F543" s="4"/>
      <c r="G543" s="4"/>
      <c r="H543" s="4"/>
      <c r="J543" s="4"/>
      <c r="K543" s="4"/>
      <c r="L543" s="4"/>
      <c r="M543" s="4"/>
      <c r="N543" s="12"/>
    </row>
    <row r="544" spans="1:14" ht="14.25" x14ac:dyDescent="0.2">
      <c r="A544" s="4" t="s">
        <v>120</v>
      </c>
      <c r="I544" t="s">
        <v>123</v>
      </c>
      <c r="M544" s="4"/>
      <c r="N544" s="12" t="s">
        <v>115</v>
      </c>
    </row>
    <row r="545" spans="1:14" ht="14.25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12"/>
    </row>
    <row r="546" spans="1:14" ht="14.25" x14ac:dyDescent="0.2">
      <c r="A546" s="4" t="s">
        <v>121</v>
      </c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12" t="s">
        <v>107</v>
      </c>
    </row>
    <row r="547" spans="1:14" ht="14.25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12"/>
    </row>
    <row r="548" spans="1:14" ht="14.25" x14ac:dyDescent="0.2">
      <c r="A548" s="9" t="s">
        <v>169</v>
      </c>
      <c r="B548" s="9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12"/>
    </row>
    <row r="549" spans="1:14" ht="14.25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12"/>
    </row>
    <row r="550" spans="1:14" ht="14.25" x14ac:dyDescent="0.2">
      <c r="A550" s="4" t="s">
        <v>0</v>
      </c>
      <c r="B550" s="4"/>
      <c r="C550" s="4"/>
      <c r="D550" s="4"/>
      <c r="E550" s="4"/>
      <c r="F550" s="4"/>
      <c r="G550" s="4"/>
      <c r="H550" s="4"/>
      <c r="I550" s="4" t="s">
        <v>117</v>
      </c>
      <c r="J550" s="4"/>
      <c r="K550" s="4"/>
      <c r="L550" s="4"/>
      <c r="M550" s="4"/>
      <c r="N550" s="12"/>
    </row>
    <row r="551" spans="1:14" ht="14.25" x14ac:dyDescent="0.2"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N551" s="12"/>
    </row>
    <row r="552" spans="1:14" ht="14.25" x14ac:dyDescent="0.2">
      <c r="A552" s="4" t="s">
        <v>104</v>
      </c>
      <c r="B552" s="4"/>
      <c r="C552" s="4"/>
      <c r="D552" s="4"/>
      <c r="E552" s="4"/>
      <c r="F552" s="4"/>
      <c r="G552" s="4"/>
      <c r="H552" s="4"/>
      <c r="I552" s="4">
        <v>1.52</v>
      </c>
      <c r="J552" s="4"/>
      <c r="K552" s="4">
        <v>0</v>
      </c>
      <c r="L552" s="4"/>
      <c r="M552" s="4">
        <v>0</v>
      </c>
      <c r="N552" s="12" t="s">
        <v>26</v>
      </c>
    </row>
    <row r="553" spans="1:14" ht="14.25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12"/>
    </row>
    <row r="554" spans="1:14" ht="14.25" x14ac:dyDescent="0.2">
      <c r="A554" s="4"/>
      <c r="B554" s="4"/>
      <c r="C554" s="4"/>
      <c r="D554" s="4"/>
      <c r="E554" s="4"/>
      <c r="F554" s="4"/>
      <c r="G554" s="4"/>
      <c r="H554" s="4"/>
      <c r="I554" s="14"/>
      <c r="J554" s="4"/>
      <c r="K554" s="4"/>
      <c r="L554" s="4"/>
      <c r="N554" s="12"/>
    </row>
    <row r="555" spans="1:14" ht="14.25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12"/>
    </row>
    <row r="556" spans="1:14" ht="14.25" x14ac:dyDescent="0.2">
      <c r="A556" s="4" t="s">
        <v>105</v>
      </c>
      <c r="B556" s="4"/>
      <c r="C556" s="4"/>
      <c r="D556" s="4"/>
      <c r="E556" s="4"/>
      <c r="F556" s="4"/>
      <c r="G556" s="4"/>
      <c r="H556" s="4"/>
      <c r="I556" s="4">
        <v>1040</v>
      </c>
      <c r="J556" s="4"/>
      <c r="K556" s="4"/>
      <c r="L556" s="4"/>
      <c r="M556" s="4"/>
      <c r="N556" s="12" t="s">
        <v>107</v>
      </c>
    </row>
    <row r="557" spans="1:14" ht="14.25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12"/>
    </row>
    <row r="558" spans="1:14" ht="14.25" x14ac:dyDescent="0.2">
      <c r="A558" s="4" t="s">
        <v>106</v>
      </c>
      <c r="B558" s="4"/>
      <c r="C558" s="4"/>
      <c r="D558" s="4"/>
      <c r="E558" s="4"/>
      <c r="F558" s="4"/>
      <c r="G558" s="4"/>
      <c r="H558" s="4"/>
      <c r="I558" s="4">
        <v>3</v>
      </c>
      <c r="J558" s="4"/>
      <c r="K558" s="4"/>
      <c r="L558" s="4"/>
      <c r="M558" s="4"/>
      <c r="N558" s="12" t="s">
        <v>108</v>
      </c>
    </row>
    <row r="559" spans="1:14" ht="14.25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12"/>
    </row>
    <row r="560" spans="1:14" ht="14.25" x14ac:dyDescent="0.2">
      <c r="A560" s="9" t="s">
        <v>170</v>
      </c>
      <c r="B560" s="9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12"/>
    </row>
    <row r="561" spans="1:19" ht="14.25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12"/>
    </row>
    <row r="562" spans="1:19" ht="14.25" x14ac:dyDescent="0.2">
      <c r="A562" s="4" t="s">
        <v>0</v>
      </c>
      <c r="B562" s="4"/>
      <c r="C562" s="4"/>
      <c r="D562" s="4"/>
      <c r="E562" s="4"/>
      <c r="F562" s="4"/>
      <c r="G562" s="4"/>
      <c r="H562" s="4"/>
      <c r="I562" s="4" t="s">
        <v>117</v>
      </c>
      <c r="J562" s="4"/>
      <c r="K562" s="4"/>
      <c r="L562" s="4"/>
      <c r="M562" s="4"/>
      <c r="N562" s="12"/>
    </row>
    <row r="563" spans="1:19" ht="14.25" x14ac:dyDescent="0.2"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12"/>
    </row>
    <row r="564" spans="1:19" ht="14.25" x14ac:dyDescent="0.2">
      <c r="A564" s="4" t="s">
        <v>104</v>
      </c>
      <c r="B564" s="4"/>
      <c r="C564" s="4"/>
      <c r="D564" s="4"/>
      <c r="E564" s="4"/>
      <c r="F564" s="4"/>
      <c r="G564" s="4"/>
      <c r="H564" s="4"/>
      <c r="I564" s="4">
        <v>0.32</v>
      </c>
      <c r="J564" s="4"/>
      <c r="K564" s="4">
        <v>0</v>
      </c>
      <c r="L564" s="4"/>
      <c r="M564" s="4">
        <v>0</v>
      </c>
      <c r="N564" s="12" t="s">
        <v>26</v>
      </c>
    </row>
    <row r="565" spans="1:19" ht="14.25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12"/>
    </row>
    <row r="566" spans="1:19" ht="14.25" x14ac:dyDescent="0.2">
      <c r="A566" s="4"/>
      <c r="B566" s="4"/>
      <c r="C566" s="4"/>
      <c r="D566" s="4"/>
      <c r="E566" s="4"/>
      <c r="F566" s="4"/>
      <c r="G566" s="4"/>
      <c r="H566" s="4"/>
      <c r="I566" s="14"/>
      <c r="J566" s="4"/>
      <c r="K566" s="4"/>
      <c r="L566" s="4"/>
      <c r="M566" s="4"/>
      <c r="N566" s="12"/>
    </row>
    <row r="567" spans="1:19" ht="14.25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12"/>
    </row>
    <row r="568" spans="1:19" ht="14.25" x14ac:dyDescent="0.2">
      <c r="A568" s="4" t="s">
        <v>105</v>
      </c>
      <c r="B568" s="4"/>
      <c r="C568" s="4"/>
      <c r="D568" s="4"/>
      <c r="E568" s="4"/>
      <c r="F568" s="4"/>
      <c r="G568" s="4"/>
      <c r="H568" s="4"/>
      <c r="I568" s="4">
        <v>1040</v>
      </c>
      <c r="J568" s="4"/>
      <c r="K568" s="4"/>
      <c r="L568" s="4"/>
      <c r="M568" s="4"/>
      <c r="N568" s="12" t="s">
        <v>107</v>
      </c>
    </row>
    <row r="569" spans="1:19" ht="14.25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12"/>
    </row>
    <row r="570" spans="1:19" ht="14.25" x14ac:dyDescent="0.2">
      <c r="A570" s="4" t="s">
        <v>106</v>
      </c>
      <c r="B570" s="4"/>
      <c r="C570" s="4"/>
      <c r="D570" s="4"/>
      <c r="E570" s="4"/>
      <c r="F570" s="4"/>
      <c r="G570" s="4"/>
      <c r="H570" s="4"/>
      <c r="I570" s="4">
        <v>3</v>
      </c>
      <c r="J570" s="4"/>
      <c r="K570" s="4"/>
      <c r="L570" s="4"/>
      <c r="M570" s="4"/>
      <c r="N570" s="12" t="s">
        <v>108</v>
      </c>
    </row>
    <row r="571" spans="1:19" ht="14.25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>
        <f>SUM(K57:K568)</f>
        <v>242.20000000000002</v>
      </c>
      <c r="L571" s="4"/>
      <c r="M571" s="48">
        <f>SUM(M57:M569)</f>
        <v>319</v>
      </c>
      <c r="N571" s="4"/>
    </row>
    <row r="572" spans="1:19" ht="14.25" x14ac:dyDescent="0.2">
      <c r="A572" s="4"/>
      <c r="B572" s="4"/>
      <c r="C572" s="4"/>
      <c r="D572" s="4"/>
      <c r="E572" s="4"/>
      <c r="F572" s="4"/>
      <c r="G572" s="4"/>
      <c r="H572" s="4"/>
      <c r="I572" s="16" t="s">
        <v>13</v>
      </c>
      <c r="J572" s="4"/>
      <c r="K572" s="4"/>
      <c r="L572" s="4"/>
      <c r="M572" s="4"/>
      <c r="N572" s="4"/>
      <c r="O572" s="20" t="s">
        <v>184</v>
      </c>
      <c r="P572" s="4"/>
      <c r="Q572" s="4"/>
    </row>
    <row r="573" spans="1:19" ht="15" x14ac:dyDescent="0.25">
      <c r="A573" s="5" t="s">
        <v>104</v>
      </c>
      <c r="B573" s="4"/>
      <c r="C573" s="4"/>
      <c r="D573" s="4"/>
      <c r="E573" s="4"/>
      <c r="F573" s="4" t="s">
        <v>26</v>
      </c>
      <c r="G573" s="4" t="s">
        <v>178</v>
      </c>
      <c r="H573" s="4"/>
      <c r="I573" s="4" t="s">
        <v>26</v>
      </c>
      <c r="J573" s="4" t="s">
        <v>178</v>
      </c>
      <c r="K573" s="4"/>
      <c r="L573" s="4"/>
      <c r="M573" s="4"/>
      <c r="N573" s="4"/>
      <c r="O573" s="4" t="s">
        <v>26</v>
      </c>
      <c r="P573" s="4" t="s">
        <v>178</v>
      </c>
      <c r="Q573" s="4"/>
      <c r="S573" t="s">
        <v>215</v>
      </c>
    </row>
    <row r="574" spans="1:19" ht="14.25" x14ac:dyDescent="0.2">
      <c r="A574" s="4" t="s">
        <v>173</v>
      </c>
      <c r="B574" s="4"/>
      <c r="C574" s="4"/>
      <c r="D574" s="4"/>
      <c r="E574" s="4"/>
      <c r="F574" s="17">
        <f>0.32+1.52+1.21+0.73+2.03</f>
        <v>5.81</v>
      </c>
      <c r="G574" s="17">
        <f>((F574/229.19)*100)</f>
        <v>2.535014616693573</v>
      </c>
      <c r="H574" s="4"/>
      <c r="I574" s="17">
        <f>0.32+1.52+1.21+0.73+2.03</f>
        <v>5.81</v>
      </c>
      <c r="J574" s="17">
        <f>(I574/248.19)*100</f>
        <v>2.3409484669003584</v>
      </c>
      <c r="K574" s="4"/>
      <c r="L574" s="4"/>
      <c r="M574" s="4"/>
      <c r="N574" s="4"/>
      <c r="O574" s="21">
        <v>10</v>
      </c>
      <c r="P574" s="17">
        <f>(O574/319)*100</f>
        <v>3.1347962382445136</v>
      </c>
      <c r="Q574" s="4"/>
      <c r="S574" s="29">
        <f>O574-F574</f>
        <v>4.1900000000000004</v>
      </c>
    </row>
    <row r="575" spans="1:19" ht="14.25" x14ac:dyDescent="0.2">
      <c r="A575" s="4" t="s">
        <v>174</v>
      </c>
      <c r="B575" s="4"/>
      <c r="C575" s="4"/>
      <c r="D575" s="4"/>
      <c r="E575" s="4"/>
      <c r="F575" s="17">
        <v>0.96</v>
      </c>
      <c r="G575" s="17">
        <f t="shared" ref="G575:G582" si="0">((F575/229.19)*100)</f>
        <v>0.4188664426894716</v>
      </c>
      <c r="H575" s="4"/>
      <c r="I575" s="17">
        <v>0.96</v>
      </c>
      <c r="J575" s="17">
        <f t="shared" ref="J575:J582" si="1">(I575/248.19)*100</f>
        <v>0.38680043515048956</v>
      </c>
      <c r="K575" s="4"/>
      <c r="L575" s="4"/>
      <c r="M575" s="4"/>
      <c r="N575" s="4"/>
      <c r="O575" s="21">
        <v>2</v>
      </c>
      <c r="P575" s="17">
        <f t="shared" ref="P575:P582" si="2">(O575/319)*100</f>
        <v>0.62695924764890276</v>
      </c>
      <c r="Q575" s="4"/>
      <c r="S575" s="29">
        <f t="shared" ref="S575:S583" si="3">O575-F575</f>
        <v>1.04</v>
      </c>
    </row>
    <row r="576" spans="1:19" ht="14.25" x14ac:dyDescent="0.2">
      <c r="A576" s="4" t="s">
        <v>118</v>
      </c>
      <c r="B576" s="4"/>
      <c r="C576" s="4"/>
      <c r="D576" s="4"/>
      <c r="E576" s="4"/>
      <c r="F576" s="17">
        <f>0.67+0.18</f>
        <v>0.85000000000000009</v>
      </c>
      <c r="G576" s="17">
        <f t="shared" si="0"/>
        <v>0.37087132946463636</v>
      </c>
      <c r="H576" s="4"/>
      <c r="I576" s="17">
        <f>0.67+0.18</f>
        <v>0.85000000000000009</v>
      </c>
      <c r="J576" s="17">
        <f t="shared" si="1"/>
        <v>0.34247955195616264</v>
      </c>
      <c r="K576" s="4"/>
      <c r="L576" s="4"/>
      <c r="M576" s="4"/>
      <c r="N576" s="4"/>
      <c r="O576" s="21">
        <v>15</v>
      </c>
      <c r="P576" s="17">
        <f t="shared" si="2"/>
        <v>4.7021943573667713</v>
      </c>
      <c r="Q576" s="4"/>
      <c r="S576" s="29">
        <f t="shared" si="3"/>
        <v>14.15</v>
      </c>
    </row>
    <row r="577" spans="1:19" ht="14.25" x14ac:dyDescent="0.2">
      <c r="A577" s="4" t="s">
        <v>177</v>
      </c>
      <c r="B577" s="4"/>
      <c r="C577" s="4"/>
      <c r="D577" s="4"/>
      <c r="E577" s="4"/>
      <c r="F577" s="17">
        <v>1.0900000000000001</v>
      </c>
      <c r="G577" s="17">
        <f t="shared" si="0"/>
        <v>0.47558794013700423</v>
      </c>
      <c r="H577" s="4"/>
      <c r="I577" s="17">
        <v>1.0900000000000001</v>
      </c>
      <c r="J577" s="17">
        <f t="shared" si="1"/>
        <v>0.43917966074378506</v>
      </c>
      <c r="K577" s="4"/>
      <c r="L577" s="4"/>
      <c r="M577" s="4"/>
      <c r="N577" s="4"/>
      <c r="O577" s="21">
        <v>17</v>
      </c>
      <c r="P577" s="17">
        <f t="shared" si="2"/>
        <v>5.3291536050156738</v>
      </c>
      <c r="Q577" s="4"/>
      <c r="S577" s="29">
        <f t="shared" si="3"/>
        <v>15.91</v>
      </c>
    </row>
    <row r="578" spans="1:19" ht="14.25" x14ac:dyDescent="0.2">
      <c r="A578" s="4" t="s">
        <v>171</v>
      </c>
      <c r="B578" s="4"/>
      <c r="C578" s="4"/>
      <c r="D578" s="4"/>
      <c r="E578" s="4"/>
      <c r="F578" s="17">
        <f>3.31+4.27+1.66+5.26+11.61+11.85+9.23+8.85+8.98+10.26+4.05+4.09</f>
        <v>83.42</v>
      </c>
      <c r="G578" s="17">
        <f t="shared" si="0"/>
        <v>36.397748592870542</v>
      </c>
      <c r="H578" s="4"/>
      <c r="I578" s="18">
        <f>3.31+4.27+1.66+5.26+11.61+11.85+9.23+8.85+8.98+10.26+4.05+4.09+8</f>
        <v>91.42</v>
      </c>
      <c r="J578" s="18">
        <f t="shared" si="1"/>
        <v>36.834683105685158</v>
      </c>
      <c r="K578" s="4"/>
      <c r="L578" s="4" t="s">
        <v>182</v>
      </c>
      <c r="M578" s="4"/>
      <c r="N578" s="4"/>
      <c r="O578" s="21">
        <v>0</v>
      </c>
      <c r="P578" s="17">
        <f t="shared" si="2"/>
        <v>0</v>
      </c>
      <c r="Q578" s="4"/>
      <c r="S578" s="29">
        <f t="shared" si="3"/>
        <v>-83.42</v>
      </c>
    </row>
    <row r="579" spans="1:19" ht="14.25" x14ac:dyDescent="0.2">
      <c r="A579" s="4" t="s">
        <v>172</v>
      </c>
      <c r="B579" s="4"/>
      <c r="C579" s="4"/>
      <c r="D579" s="4"/>
      <c r="E579" s="4"/>
      <c r="F579" s="17">
        <f>4.63+7.33+33.85+2.03+0.36+2.04+9.3+0.89+5.46</f>
        <v>65.89</v>
      </c>
      <c r="G579" s="17">
        <f t="shared" si="0"/>
        <v>28.749072821676343</v>
      </c>
      <c r="H579" s="4"/>
      <c r="I579" s="17">
        <f>4.63+7.33+33.85+2.03+0.36+2.04+9.3+0.89+5.46</f>
        <v>65.89</v>
      </c>
      <c r="J579" s="17">
        <f t="shared" si="1"/>
        <v>26.548209033401832</v>
      </c>
      <c r="K579" s="4"/>
      <c r="L579" s="4"/>
      <c r="M579" s="4"/>
      <c r="N579" s="4"/>
      <c r="O579" s="21">
        <v>65</v>
      </c>
      <c r="P579" s="17">
        <f t="shared" si="2"/>
        <v>20.376175548589341</v>
      </c>
      <c r="Q579" s="4"/>
      <c r="S579" s="29">
        <f t="shared" si="3"/>
        <v>-0.89000000000000057</v>
      </c>
    </row>
    <row r="580" spans="1:19" ht="14.25" x14ac:dyDescent="0.2">
      <c r="A580" s="4" t="s">
        <v>158</v>
      </c>
      <c r="B580" s="4"/>
      <c r="C580" s="4"/>
      <c r="D580" s="4"/>
      <c r="E580" s="4"/>
      <c r="F580" s="17">
        <f>2.23+6.76+5.83+5.51</f>
        <v>20.329999999999998</v>
      </c>
      <c r="G580" s="17">
        <f t="shared" si="0"/>
        <v>8.8703695623718311</v>
      </c>
      <c r="H580" s="4"/>
      <c r="I580" s="17">
        <f>2.23+6.76+5.83+5.51</f>
        <v>20.329999999999998</v>
      </c>
      <c r="J580" s="17">
        <f t="shared" si="1"/>
        <v>8.1913050485515129</v>
      </c>
      <c r="K580" s="4"/>
      <c r="L580" s="4"/>
      <c r="M580" s="4"/>
      <c r="N580" s="4"/>
      <c r="O580" s="21">
        <v>25</v>
      </c>
      <c r="P580" s="17">
        <f t="shared" si="2"/>
        <v>7.8369905956112857</v>
      </c>
      <c r="Q580" s="4"/>
      <c r="S580" s="29">
        <f t="shared" si="3"/>
        <v>4.6700000000000017</v>
      </c>
    </row>
    <row r="581" spans="1:19" ht="14.25" x14ac:dyDescent="0.2">
      <c r="A581" s="4" t="s">
        <v>128</v>
      </c>
      <c r="B581" s="4"/>
      <c r="C581" s="4"/>
      <c r="D581" s="4"/>
      <c r="E581" s="4"/>
      <c r="F581" s="17">
        <f>3.52+2.96+2.67+15.03+0.15</f>
        <v>24.33</v>
      </c>
      <c r="G581" s="17">
        <f t="shared" si="0"/>
        <v>10.615646406911296</v>
      </c>
      <c r="H581" s="4"/>
      <c r="I581" s="18">
        <f>3.52+2.96+2.67+15.03+0.15+5</f>
        <v>29.33</v>
      </c>
      <c r="J581" s="18">
        <f t="shared" si="1"/>
        <v>11.817559128087352</v>
      </c>
      <c r="K581" s="4"/>
      <c r="L581" s="4" t="s">
        <v>183</v>
      </c>
      <c r="M581" s="4"/>
      <c r="N581" s="4"/>
      <c r="O581" s="21">
        <v>77.5</v>
      </c>
      <c r="P581" s="17">
        <f t="shared" si="2"/>
        <v>24.294670846394983</v>
      </c>
      <c r="Q581" s="4"/>
      <c r="S581" s="29">
        <f t="shared" si="3"/>
        <v>53.17</v>
      </c>
    </row>
    <row r="582" spans="1:19" ht="14.25" x14ac:dyDescent="0.2">
      <c r="A582" s="4" t="s">
        <v>122</v>
      </c>
      <c r="B582" s="4"/>
      <c r="C582" s="4"/>
      <c r="D582" s="4"/>
      <c r="E582" s="4"/>
      <c r="F582" s="17">
        <f>1.17+9.92+5.2+1.89+8.33</f>
        <v>26.509999999999998</v>
      </c>
      <c r="G582" s="17">
        <f t="shared" si="0"/>
        <v>11.566822287185303</v>
      </c>
      <c r="H582" s="4"/>
      <c r="I582" s="17">
        <f>1.17+9.92+5.2+1.89+8.33</f>
        <v>26.509999999999998</v>
      </c>
      <c r="J582" s="17">
        <f t="shared" si="1"/>
        <v>10.681332849832788</v>
      </c>
      <c r="K582" s="4"/>
      <c r="L582" s="4"/>
      <c r="M582" s="4"/>
      <c r="N582" s="4"/>
      <c r="O582" s="21">
        <v>30</v>
      </c>
      <c r="P582" s="17">
        <f t="shared" si="2"/>
        <v>9.4043887147335425</v>
      </c>
      <c r="Q582" s="4"/>
      <c r="S582" s="29">
        <f t="shared" si="3"/>
        <v>3.490000000000002</v>
      </c>
    </row>
    <row r="583" spans="1:19" ht="14.25" x14ac:dyDescent="0.2">
      <c r="A583" s="9" t="s">
        <v>175</v>
      </c>
      <c r="B583" s="9"/>
      <c r="C583" s="9"/>
      <c r="D583" s="9"/>
      <c r="E583" s="9"/>
      <c r="F583" s="19">
        <v>26.51</v>
      </c>
      <c r="G583" s="4"/>
      <c r="H583" s="4"/>
      <c r="I583" s="4"/>
      <c r="J583" s="4"/>
      <c r="K583" s="4"/>
      <c r="L583" s="4"/>
      <c r="M583" s="4"/>
      <c r="N583" s="4"/>
      <c r="O583" s="9">
        <f>26.5+77.5</f>
        <v>104</v>
      </c>
      <c r="P583" s="4"/>
      <c r="Q583" s="4"/>
      <c r="S583" s="29">
        <f t="shared" si="3"/>
        <v>77.489999999999995</v>
      </c>
    </row>
    <row r="584" spans="1:19" ht="14.25" x14ac:dyDescent="0.2">
      <c r="A584" s="4" t="s">
        <v>214</v>
      </c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>
        <v>77.5</v>
      </c>
      <c r="P584" s="4"/>
      <c r="Q584" s="4"/>
    </row>
    <row r="585" spans="1:19" ht="14.25" x14ac:dyDescent="0.2">
      <c r="A585" s="4" t="s">
        <v>176</v>
      </c>
      <c r="B585" s="4"/>
      <c r="C585" s="4"/>
      <c r="D585" s="4"/>
      <c r="E585" s="4"/>
      <c r="F585" s="17">
        <f>SUM(F574:F582)</f>
        <v>229.18999999999994</v>
      </c>
      <c r="G585" s="4"/>
      <c r="H585" s="4"/>
      <c r="I585" s="18">
        <f>SUM(I574:I582)</f>
        <v>242.18999999999994</v>
      </c>
      <c r="J585" s="4"/>
      <c r="K585" s="4"/>
      <c r="L585" s="4"/>
      <c r="M585" s="4"/>
      <c r="N585" s="4"/>
      <c r="O585" s="27">
        <f>SUM(O574:O582)+O584</f>
        <v>319</v>
      </c>
      <c r="P585" s="4"/>
      <c r="Q585" s="4"/>
    </row>
    <row r="586" spans="1:19" ht="14.25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>
        <v>319</v>
      </c>
      <c r="P586" s="4"/>
      <c r="Q586" s="4"/>
    </row>
    <row r="587" spans="1:19" ht="14.25" x14ac:dyDescent="0.2">
      <c r="A587" s="4"/>
      <c r="B587" s="4"/>
      <c r="C587" s="4"/>
      <c r="D587" s="4"/>
      <c r="E587" s="4"/>
      <c r="F587" s="17"/>
      <c r="G587" s="4"/>
      <c r="H587" s="4"/>
      <c r="I587" s="4"/>
      <c r="J587" s="4"/>
      <c r="K587" s="4"/>
      <c r="L587" s="4"/>
      <c r="M587" s="4"/>
      <c r="N587" s="4"/>
    </row>
    <row r="588" spans="1:19" ht="14.25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</row>
    <row r="589" spans="1:19" ht="14.25" x14ac:dyDescent="0.2">
      <c r="A589" s="4"/>
      <c r="B589" s="4"/>
      <c r="C589" s="4"/>
      <c r="D589" s="4"/>
      <c r="E589" s="4"/>
      <c r="F589" s="17"/>
      <c r="G589" s="4"/>
      <c r="H589" s="4"/>
      <c r="I589" s="17"/>
      <c r="J589" s="4"/>
      <c r="K589" s="4"/>
      <c r="L589" s="17"/>
      <c r="M589" s="17"/>
      <c r="N589" s="4"/>
      <c r="O589" s="4"/>
    </row>
    <row r="590" spans="1:19" ht="14.25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</row>
    <row r="591" spans="1:19" ht="14.25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</row>
  </sheetData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DF5EF-8D55-40A9-9023-16FD5B6EB965}">
  <dimension ref="A1:AG591"/>
  <sheetViews>
    <sheetView topLeftCell="K38" workbookViewId="0">
      <selection activeCell="Y54" sqref="Y54"/>
    </sheetView>
  </sheetViews>
  <sheetFormatPr defaultRowHeight="12" x14ac:dyDescent="0.2"/>
  <cols>
    <col min="28" max="28" width="32" customWidth="1"/>
  </cols>
  <sheetData>
    <row r="1" spans="1:33" ht="15" x14ac:dyDescent="0.25">
      <c r="A1" s="5" t="s">
        <v>218</v>
      </c>
    </row>
    <row r="15" spans="1:33" ht="15" x14ac:dyDescent="0.25">
      <c r="A15" s="7" t="s">
        <v>21</v>
      </c>
      <c r="B15" s="8"/>
      <c r="C15" s="8"/>
      <c r="D15" s="4"/>
      <c r="E15" s="4"/>
      <c r="F15" s="4"/>
      <c r="G15" s="4"/>
      <c r="H15" s="4"/>
      <c r="I15" s="5" t="s">
        <v>12</v>
      </c>
      <c r="J15" s="4"/>
      <c r="K15" s="5" t="s">
        <v>13</v>
      </c>
      <c r="M15" s="5" t="s">
        <v>217</v>
      </c>
      <c r="N15" s="11"/>
      <c r="P15" s="7" t="s">
        <v>29</v>
      </c>
      <c r="T15" s="15" t="s">
        <v>12</v>
      </c>
      <c r="U15" s="4"/>
      <c r="V15" s="5" t="s">
        <v>13</v>
      </c>
      <c r="X15" s="5" t="s">
        <v>217</v>
      </c>
      <c r="Y15" s="11"/>
      <c r="AA15" s="7" t="s">
        <v>81</v>
      </c>
      <c r="AC15" s="5" t="s">
        <v>12</v>
      </c>
      <c r="AD15" s="4"/>
      <c r="AE15" s="5" t="s">
        <v>13</v>
      </c>
      <c r="AG15" s="5" t="s">
        <v>217</v>
      </c>
    </row>
    <row r="16" spans="1:33" ht="15" x14ac:dyDescent="0.25">
      <c r="A16" s="5" t="s">
        <v>3</v>
      </c>
      <c r="B16" s="4"/>
      <c r="C16" s="4"/>
      <c r="D16" s="4"/>
      <c r="E16" s="4"/>
      <c r="F16" s="4"/>
      <c r="G16" s="4"/>
      <c r="H16" s="4"/>
      <c r="N16" s="11"/>
      <c r="P16" s="5" t="s">
        <v>30</v>
      </c>
      <c r="Q16" s="4"/>
      <c r="R16" s="4"/>
      <c r="S16" s="4"/>
      <c r="T16" s="4"/>
      <c r="U16" s="4"/>
      <c r="V16" s="4"/>
      <c r="W16" s="4"/>
      <c r="X16" s="4"/>
      <c r="Y16" s="12"/>
      <c r="AA16" s="5" t="s">
        <v>82</v>
      </c>
      <c r="AB16" s="5"/>
      <c r="AC16" s="5"/>
      <c r="AD16" s="4"/>
      <c r="AE16" s="4"/>
      <c r="AF16" s="4"/>
    </row>
    <row r="17" spans="1:33" ht="14.25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N17" s="11"/>
      <c r="P17" s="4"/>
      <c r="Q17" s="4"/>
      <c r="R17" s="4"/>
      <c r="S17" s="4"/>
      <c r="T17" s="4"/>
      <c r="U17" s="4"/>
      <c r="V17" s="4"/>
      <c r="W17" s="4"/>
      <c r="X17" s="4"/>
      <c r="Y17" s="12"/>
      <c r="AA17" s="4"/>
      <c r="AB17" s="4"/>
      <c r="AD17" s="4"/>
      <c r="AE17" s="4"/>
      <c r="AF17" s="4"/>
      <c r="AG17" s="4"/>
    </row>
    <row r="18" spans="1:33" ht="14.25" x14ac:dyDescent="0.2">
      <c r="A18" s="4" t="s">
        <v>4</v>
      </c>
      <c r="B18" s="4"/>
      <c r="C18" s="4"/>
      <c r="D18" s="4"/>
      <c r="E18" s="4"/>
      <c r="F18" s="4"/>
      <c r="G18" s="4"/>
      <c r="H18" s="4"/>
      <c r="I18" s="6">
        <v>19026</v>
      </c>
      <c r="J18" s="4"/>
      <c r="N18" s="12" t="s">
        <v>8</v>
      </c>
      <c r="P18" s="9" t="s">
        <v>31</v>
      </c>
      <c r="Q18" s="9"/>
      <c r="R18" s="9"/>
      <c r="S18" s="9"/>
      <c r="U18" s="4"/>
      <c r="V18" s="4"/>
      <c r="W18" s="4"/>
      <c r="X18" s="4"/>
      <c r="Y18" s="11"/>
      <c r="AA18" s="4" t="s">
        <v>83</v>
      </c>
      <c r="AB18" s="4"/>
      <c r="AC18" s="4">
        <v>280</v>
      </c>
      <c r="AD18" s="4"/>
      <c r="AE18" s="16">
        <v>293</v>
      </c>
      <c r="AF18" s="4"/>
      <c r="AG18" s="49">
        <v>145</v>
      </c>
    </row>
    <row r="19" spans="1:33" ht="14.25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N19" s="12"/>
      <c r="P19" s="4" t="s">
        <v>18</v>
      </c>
      <c r="Q19" s="4"/>
      <c r="R19" s="4"/>
      <c r="S19" s="4"/>
      <c r="T19" s="4">
        <v>159</v>
      </c>
      <c r="U19" s="4"/>
      <c r="V19" s="16">
        <v>166</v>
      </c>
      <c r="W19" s="4"/>
      <c r="X19" s="30">
        <v>131</v>
      </c>
      <c r="Y19" s="12" t="s">
        <v>35</v>
      </c>
      <c r="AA19" s="4"/>
      <c r="AB19" s="4"/>
      <c r="AC19" s="4"/>
      <c r="AD19" s="4"/>
      <c r="AE19" s="4"/>
      <c r="AF19" s="4"/>
      <c r="AG19" s="4"/>
    </row>
    <row r="20" spans="1:33" ht="14.25" x14ac:dyDescent="0.2">
      <c r="A20" s="4" t="s">
        <v>5</v>
      </c>
      <c r="B20" s="4"/>
      <c r="C20" s="4"/>
      <c r="D20" s="4"/>
      <c r="E20" s="4"/>
      <c r="F20" s="4"/>
      <c r="G20" s="4"/>
      <c r="H20" s="4"/>
      <c r="I20" s="4">
        <v>0</v>
      </c>
      <c r="J20" s="4"/>
      <c r="N20" s="12" t="s">
        <v>9</v>
      </c>
      <c r="P20" s="10" t="s">
        <v>32</v>
      </c>
      <c r="Q20" s="4"/>
      <c r="R20" s="4"/>
      <c r="S20" s="4"/>
      <c r="T20" s="4">
        <v>0</v>
      </c>
      <c r="U20" s="4"/>
      <c r="V20" s="4">
        <v>0</v>
      </c>
      <c r="W20" s="4"/>
      <c r="X20" s="4">
        <v>0</v>
      </c>
      <c r="Y20" s="12"/>
      <c r="AA20" s="4" t="s">
        <v>84</v>
      </c>
      <c r="AB20" s="4"/>
      <c r="AC20" s="4">
        <v>0</v>
      </c>
      <c r="AD20" s="4"/>
      <c r="AE20" s="4"/>
      <c r="AF20" s="4"/>
      <c r="AG20" s="4"/>
    </row>
    <row r="21" spans="1:33" ht="14.25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N21" s="12"/>
      <c r="P21" s="4" t="s">
        <v>33</v>
      </c>
      <c r="Q21" s="4"/>
      <c r="R21" s="4"/>
      <c r="S21" s="4"/>
      <c r="T21" s="4">
        <v>0</v>
      </c>
      <c r="U21" s="4"/>
      <c r="V21" s="4"/>
      <c r="W21" s="4"/>
      <c r="X21" s="4"/>
      <c r="Y21" s="12" t="s">
        <v>40</v>
      </c>
      <c r="AA21" s="4"/>
      <c r="AB21" s="4"/>
      <c r="AC21" s="4"/>
      <c r="AD21" s="4"/>
      <c r="AE21" s="4"/>
      <c r="AF21" s="4"/>
      <c r="AG21" s="4"/>
    </row>
    <row r="22" spans="1:33" ht="14.25" x14ac:dyDescent="0.2">
      <c r="A22" s="4" t="s">
        <v>6</v>
      </c>
      <c r="B22" s="4"/>
      <c r="C22" s="4"/>
      <c r="D22" s="4"/>
      <c r="E22" s="4"/>
      <c r="F22" s="4"/>
      <c r="G22" s="4"/>
      <c r="H22" s="4"/>
      <c r="I22" s="4">
        <v>859</v>
      </c>
      <c r="J22" s="4"/>
      <c r="N22" s="12" t="s">
        <v>10</v>
      </c>
      <c r="P22" s="4" t="s">
        <v>34</v>
      </c>
      <c r="Q22" s="4"/>
      <c r="R22" s="4"/>
      <c r="S22" s="4"/>
      <c r="T22" s="4">
        <v>0</v>
      </c>
      <c r="U22" s="4"/>
      <c r="V22" s="4"/>
      <c r="W22" s="4"/>
      <c r="X22" s="4"/>
      <c r="Y22" s="12" t="s">
        <v>41</v>
      </c>
      <c r="AA22" s="4" t="s">
        <v>85</v>
      </c>
      <c r="AB22" s="4"/>
      <c r="AC22" s="4">
        <v>0</v>
      </c>
      <c r="AD22" s="4"/>
      <c r="AE22" s="4"/>
      <c r="AF22" s="4"/>
      <c r="AG22" s="4"/>
    </row>
    <row r="23" spans="1:33" ht="14.2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N23" s="12"/>
      <c r="P23" s="4"/>
      <c r="Q23" s="4"/>
      <c r="R23" s="4"/>
      <c r="S23" s="4"/>
      <c r="T23" s="4"/>
      <c r="U23" s="4"/>
      <c r="V23" s="4"/>
      <c r="W23" s="4"/>
      <c r="X23" s="4"/>
      <c r="Y23" s="12"/>
      <c r="AA23" s="4"/>
      <c r="AB23" s="4"/>
      <c r="AC23" s="4"/>
      <c r="AD23" s="4"/>
      <c r="AE23" s="4"/>
      <c r="AF23" s="4"/>
      <c r="AG23" s="4"/>
    </row>
    <row r="24" spans="1:33" ht="14.25" x14ac:dyDescent="0.2">
      <c r="A24" s="4" t="s">
        <v>7</v>
      </c>
      <c r="B24" s="4"/>
      <c r="C24" s="4"/>
      <c r="D24" s="4"/>
      <c r="E24" s="4"/>
      <c r="F24" s="4"/>
      <c r="G24" s="4"/>
      <c r="H24" s="4"/>
      <c r="I24" s="4">
        <v>0</v>
      </c>
      <c r="J24" s="4"/>
      <c r="N24" s="12" t="s">
        <v>11</v>
      </c>
      <c r="P24" s="9" t="s">
        <v>36</v>
      </c>
      <c r="Q24" s="9"/>
      <c r="R24" s="9"/>
      <c r="S24" s="9"/>
      <c r="T24" s="4"/>
      <c r="U24" s="4"/>
      <c r="V24" s="4"/>
      <c r="W24" s="4"/>
      <c r="X24" s="4"/>
      <c r="Y24" s="12"/>
      <c r="AA24" s="4"/>
      <c r="AB24" s="4"/>
      <c r="AC24" s="4"/>
      <c r="AD24" s="4"/>
      <c r="AE24" s="4"/>
      <c r="AF24" s="4"/>
      <c r="AG24" s="4"/>
    </row>
    <row r="25" spans="1:33" ht="15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N25" s="11"/>
      <c r="P25" s="4" t="s">
        <v>37</v>
      </c>
      <c r="Q25" s="4"/>
      <c r="R25" s="4"/>
      <c r="S25" s="4"/>
      <c r="T25" s="4">
        <v>3</v>
      </c>
      <c r="U25" s="4"/>
      <c r="V25" s="16">
        <v>3</v>
      </c>
      <c r="W25" s="4"/>
      <c r="X25" s="30">
        <v>2</v>
      </c>
      <c r="Y25" s="12" t="s">
        <v>35</v>
      </c>
      <c r="AA25" s="5" t="s">
        <v>1</v>
      </c>
      <c r="AB25" s="4"/>
      <c r="AC25" s="4"/>
      <c r="AD25" s="4"/>
      <c r="AE25" s="4"/>
      <c r="AF25" s="4"/>
      <c r="AG25" s="4"/>
    </row>
    <row r="26" spans="1:33" ht="14.2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N26" s="11"/>
      <c r="P26" s="4" t="s">
        <v>38</v>
      </c>
      <c r="Q26" s="4"/>
      <c r="R26" s="4"/>
      <c r="S26" s="4"/>
      <c r="T26" s="4">
        <v>0</v>
      </c>
      <c r="U26" s="4"/>
      <c r="V26" s="4"/>
      <c r="W26" s="4"/>
      <c r="X26" s="4"/>
      <c r="Y26" s="12" t="s">
        <v>42</v>
      </c>
      <c r="AA26" s="4" t="s">
        <v>86</v>
      </c>
      <c r="AB26" s="4"/>
      <c r="AC26" s="4">
        <v>0</v>
      </c>
      <c r="AD26" s="4"/>
      <c r="AE26" s="4"/>
      <c r="AF26" s="4"/>
      <c r="AG26" s="4"/>
    </row>
    <row r="27" spans="1:33" ht="15" x14ac:dyDescent="0.25">
      <c r="A27" s="5" t="s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N27" s="11"/>
      <c r="P27" s="4" t="s">
        <v>39</v>
      </c>
      <c r="Q27" s="4"/>
      <c r="R27" s="4"/>
      <c r="S27" s="4"/>
      <c r="T27" s="4">
        <v>0</v>
      </c>
      <c r="U27" s="4"/>
      <c r="V27" s="4"/>
      <c r="W27" s="4"/>
      <c r="X27" s="4"/>
      <c r="Y27" s="12" t="s">
        <v>42</v>
      </c>
      <c r="AA27" s="4"/>
      <c r="AB27" s="4"/>
      <c r="AD27" s="4"/>
      <c r="AE27" s="4"/>
      <c r="AF27" s="4"/>
      <c r="AG27" s="4"/>
    </row>
    <row r="28" spans="1:33" ht="14.25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N28" s="11"/>
      <c r="P28" s="10" t="s">
        <v>32</v>
      </c>
      <c r="Q28" s="4"/>
      <c r="R28" s="4"/>
      <c r="S28" s="4"/>
      <c r="T28" s="4"/>
      <c r="U28" s="4"/>
      <c r="V28" s="4"/>
      <c r="W28" s="4"/>
      <c r="X28" s="4"/>
      <c r="Y28" s="11"/>
      <c r="AA28" s="4" t="s">
        <v>87</v>
      </c>
      <c r="AB28" s="4"/>
      <c r="AC28" s="4">
        <v>144594</v>
      </c>
      <c r="AD28" s="4"/>
      <c r="AE28" s="22">
        <v>151371</v>
      </c>
      <c r="AF28" s="4"/>
      <c r="AG28" s="49">
        <v>151371</v>
      </c>
    </row>
    <row r="29" spans="1:33" ht="14.25" x14ac:dyDescent="0.2">
      <c r="A29" s="4" t="s">
        <v>15</v>
      </c>
      <c r="B29" s="4"/>
      <c r="C29" s="4"/>
      <c r="D29" s="4"/>
      <c r="E29" s="4"/>
      <c r="F29" s="4"/>
      <c r="G29" s="4"/>
      <c r="H29" s="4"/>
      <c r="I29" s="4">
        <v>36852</v>
      </c>
      <c r="J29" s="4"/>
      <c r="K29" s="16">
        <f>K33+K35</f>
        <v>38976.210000000006</v>
      </c>
      <c r="N29" s="12" t="s">
        <v>8</v>
      </c>
      <c r="P29" s="4" t="s">
        <v>33</v>
      </c>
      <c r="Q29" s="4"/>
      <c r="R29" s="4"/>
      <c r="S29" s="4"/>
      <c r="T29" s="4">
        <v>0</v>
      </c>
      <c r="U29" s="4"/>
      <c r="V29" s="4"/>
      <c r="W29" s="4"/>
      <c r="X29" s="4">
        <v>200</v>
      </c>
      <c r="Y29" s="12" t="s">
        <v>40</v>
      </c>
      <c r="AA29" s="4"/>
      <c r="AB29" s="4"/>
      <c r="AC29" s="4"/>
      <c r="AD29" s="4"/>
      <c r="AE29" s="4"/>
      <c r="AF29" s="4"/>
      <c r="AG29" s="4"/>
    </row>
    <row r="30" spans="1:33" ht="14.25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N30" s="12"/>
      <c r="P30" s="4" t="s">
        <v>34</v>
      </c>
      <c r="Q30" s="4"/>
      <c r="R30" s="4"/>
      <c r="S30" s="4"/>
      <c r="T30" s="4">
        <v>0</v>
      </c>
      <c r="U30" s="4"/>
      <c r="V30" s="4"/>
      <c r="W30" s="4"/>
      <c r="X30" s="4">
        <v>24</v>
      </c>
      <c r="Y30" s="12" t="s">
        <v>41</v>
      </c>
      <c r="AA30" s="4" t="s">
        <v>88</v>
      </c>
      <c r="AB30" s="4"/>
      <c r="AC30" s="4">
        <v>0</v>
      </c>
      <c r="AD30" s="4"/>
      <c r="AE30" s="4"/>
      <c r="AF30" s="4"/>
      <c r="AG30" s="4"/>
    </row>
    <row r="31" spans="1:33" ht="14.25" x14ac:dyDescent="0.2">
      <c r="A31" s="4" t="s">
        <v>16</v>
      </c>
      <c r="B31" s="4"/>
      <c r="C31" s="4"/>
      <c r="D31" s="4"/>
      <c r="E31" s="4"/>
      <c r="F31" s="4"/>
      <c r="G31" s="4"/>
      <c r="H31" s="4"/>
      <c r="I31" s="4">
        <v>0</v>
      </c>
      <c r="J31" s="4"/>
      <c r="K31" s="4"/>
      <c r="N31" s="12" t="s">
        <v>8</v>
      </c>
      <c r="P31" s="4"/>
      <c r="Q31" s="4"/>
      <c r="R31" s="4"/>
      <c r="S31" s="4"/>
      <c r="T31" s="4"/>
      <c r="U31" s="4"/>
      <c r="V31" s="4"/>
      <c r="W31" s="4"/>
      <c r="X31" s="4"/>
      <c r="Y31" s="12"/>
      <c r="AA31" s="4"/>
      <c r="AB31" s="4"/>
      <c r="AC31" s="4"/>
      <c r="AD31" s="4"/>
      <c r="AE31" s="4"/>
      <c r="AF31" s="4"/>
      <c r="AG31" s="4"/>
    </row>
    <row r="32" spans="1:33" ht="14.2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N32" s="12"/>
      <c r="P32" s="9" t="s">
        <v>43</v>
      </c>
      <c r="Q32" s="9"/>
      <c r="R32" s="9"/>
      <c r="S32" s="9"/>
      <c r="T32" s="4"/>
      <c r="U32" s="4"/>
      <c r="V32" s="4"/>
      <c r="W32" s="4"/>
      <c r="X32" s="4"/>
      <c r="Y32" s="12"/>
      <c r="AA32" s="4" t="s">
        <v>89</v>
      </c>
      <c r="AB32" s="4"/>
      <c r="AC32" s="4">
        <v>22321</v>
      </c>
      <c r="AD32" s="4"/>
      <c r="AE32" s="4"/>
      <c r="AF32" s="4"/>
      <c r="AG32" s="4"/>
    </row>
    <row r="33" spans="1:33" ht="14.25" x14ac:dyDescent="0.2">
      <c r="A33" s="4" t="s">
        <v>17</v>
      </c>
      <c r="B33" s="4"/>
      <c r="C33" s="4"/>
      <c r="D33" s="4"/>
      <c r="E33" s="4"/>
      <c r="F33" s="4"/>
      <c r="G33" s="4"/>
      <c r="H33" s="4"/>
      <c r="I33" s="4">
        <v>24409</v>
      </c>
      <c r="J33" s="4"/>
      <c r="K33" s="16">
        <f>I33+2018.52+I37</f>
        <v>37458.520000000004</v>
      </c>
      <c r="N33" s="12" t="s">
        <v>8</v>
      </c>
      <c r="P33" s="4" t="s">
        <v>198</v>
      </c>
      <c r="Q33" s="4"/>
      <c r="R33" s="4"/>
      <c r="S33" s="4"/>
      <c r="T33" s="4">
        <v>256</v>
      </c>
      <c r="U33" s="4"/>
      <c r="V33" s="16">
        <v>268</v>
      </c>
      <c r="W33" s="4"/>
      <c r="X33" s="30">
        <v>213</v>
      </c>
      <c r="Y33" s="12" t="s">
        <v>35</v>
      </c>
      <c r="AA33" s="4"/>
      <c r="AB33" s="4"/>
      <c r="AC33" s="4"/>
      <c r="AD33" s="4"/>
      <c r="AE33" s="4"/>
      <c r="AF33" s="4"/>
      <c r="AG33" s="4"/>
    </row>
    <row r="34" spans="1:33" ht="14.25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N34" s="12"/>
      <c r="P34" s="4" t="s">
        <v>38</v>
      </c>
      <c r="Q34" s="4"/>
      <c r="R34" s="4"/>
      <c r="S34" s="4"/>
      <c r="T34" s="4">
        <v>0</v>
      </c>
      <c r="U34" s="4"/>
      <c r="V34" s="4"/>
      <c r="W34" s="4"/>
      <c r="X34" s="4"/>
      <c r="Y34" s="12" t="s">
        <v>42</v>
      </c>
      <c r="AA34" s="4" t="s">
        <v>90</v>
      </c>
      <c r="AB34" s="4"/>
      <c r="AC34" s="4">
        <v>0</v>
      </c>
      <c r="AD34" s="4"/>
      <c r="AE34" s="4"/>
      <c r="AF34" s="4"/>
      <c r="AG34" s="4"/>
    </row>
    <row r="35" spans="1:33" ht="14.25" x14ac:dyDescent="0.2">
      <c r="A35" s="4" t="s">
        <v>18</v>
      </c>
      <c r="B35" s="4"/>
      <c r="C35" s="4"/>
      <c r="D35" s="4"/>
      <c r="E35" s="4"/>
      <c r="F35" s="4"/>
      <c r="G35" s="4"/>
      <c r="H35" s="4"/>
      <c r="I35" s="4">
        <v>1412</v>
      </c>
      <c r="J35" s="4"/>
      <c r="K35" s="16">
        <f>I35+105.69</f>
        <v>1517.69</v>
      </c>
      <c r="N35" s="12" t="s">
        <v>8</v>
      </c>
      <c r="P35" s="4" t="s">
        <v>39</v>
      </c>
      <c r="Q35" s="4"/>
      <c r="R35" s="4"/>
      <c r="S35" s="4"/>
      <c r="T35" s="4">
        <v>0</v>
      </c>
      <c r="U35" s="4"/>
      <c r="V35" s="4"/>
      <c r="W35" s="4"/>
      <c r="X35" s="4"/>
      <c r="Y35" s="12" t="s">
        <v>42</v>
      </c>
      <c r="AA35" s="4"/>
      <c r="AB35" s="4"/>
      <c r="AC35" s="4"/>
      <c r="AD35" s="4"/>
      <c r="AE35" s="4"/>
      <c r="AF35" s="4"/>
      <c r="AG35" s="4"/>
    </row>
    <row r="36" spans="1:33" ht="14.2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N36" s="12"/>
      <c r="P36" s="10" t="s">
        <v>32</v>
      </c>
      <c r="Q36" s="4"/>
      <c r="R36" s="4"/>
      <c r="S36" s="4"/>
      <c r="T36" s="4"/>
      <c r="U36" s="4"/>
      <c r="V36" s="4"/>
      <c r="W36" s="4"/>
      <c r="X36" s="4"/>
      <c r="Y36" s="11"/>
      <c r="AA36" s="4" t="s">
        <v>91</v>
      </c>
      <c r="AB36" s="4"/>
      <c r="AC36" s="4">
        <v>0</v>
      </c>
      <c r="AD36" s="4"/>
      <c r="AE36" s="4"/>
      <c r="AF36" s="4"/>
      <c r="AG36" s="4"/>
    </row>
    <row r="37" spans="1:33" ht="14.25" x14ac:dyDescent="0.2">
      <c r="A37" s="4" t="s">
        <v>19</v>
      </c>
      <c r="B37" s="4"/>
      <c r="C37" s="4"/>
      <c r="D37" s="4"/>
      <c r="E37" s="4"/>
      <c r="F37" s="4"/>
      <c r="G37" s="4"/>
      <c r="H37" s="4"/>
      <c r="I37" s="4">
        <v>11031</v>
      </c>
      <c r="J37" s="4"/>
      <c r="K37" s="16">
        <v>0</v>
      </c>
      <c r="N37" s="12" t="s">
        <v>9</v>
      </c>
      <c r="P37" s="4" t="s">
        <v>33</v>
      </c>
      <c r="Q37" s="4"/>
      <c r="R37" s="4"/>
      <c r="S37" s="4"/>
      <c r="T37" s="4">
        <v>0</v>
      </c>
      <c r="U37" s="4"/>
      <c r="V37" s="4"/>
      <c r="W37" s="4"/>
      <c r="X37" s="4">
        <v>180</v>
      </c>
      <c r="Y37" s="12" t="s">
        <v>40</v>
      </c>
      <c r="AA37" s="4"/>
      <c r="AB37" s="4"/>
      <c r="AC37" s="4"/>
      <c r="AD37" s="4"/>
      <c r="AE37" s="4"/>
      <c r="AF37" s="4"/>
      <c r="AG37" s="4"/>
    </row>
    <row r="38" spans="1:33" ht="14.2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N38" s="11"/>
      <c r="P38" s="4" t="s">
        <v>34</v>
      </c>
      <c r="Q38" s="4"/>
      <c r="R38" s="4"/>
      <c r="S38" s="4"/>
      <c r="T38" s="4">
        <v>0</v>
      </c>
      <c r="U38" s="4"/>
      <c r="V38" s="4"/>
      <c r="W38" s="4"/>
      <c r="X38" s="4">
        <v>6</v>
      </c>
      <c r="Y38" s="12" t="s">
        <v>41</v>
      </c>
      <c r="AA38" s="4" t="s">
        <v>92</v>
      </c>
      <c r="AB38" s="4"/>
      <c r="AC38" s="4">
        <v>0</v>
      </c>
      <c r="AD38" s="4"/>
      <c r="AE38" s="4"/>
      <c r="AF38" s="4"/>
      <c r="AG38" s="4"/>
    </row>
    <row r="39" spans="1:33" ht="15" x14ac:dyDescent="0.25">
      <c r="A39" s="5" t="s">
        <v>20</v>
      </c>
      <c r="B39" s="4"/>
      <c r="C39" s="4"/>
      <c r="D39" s="4"/>
      <c r="E39" s="4"/>
      <c r="F39" s="4"/>
      <c r="G39" s="4"/>
      <c r="H39" s="4"/>
      <c r="I39" s="4"/>
      <c r="J39" s="4"/>
      <c r="K39" s="4"/>
      <c r="N39" s="11"/>
      <c r="P39" s="4"/>
      <c r="Q39" s="4"/>
      <c r="R39" s="4"/>
      <c r="S39" s="4"/>
      <c r="T39" s="4"/>
      <c r="U39" s="4"/>
      <c r="V39" s="4"/>
      <c r="W39" s="4"/>
      <c r="X39" s="4"/>
      <c r="Y39" s="12"/>
      <c r="AA39" s="4"/>
      <c r="AB39" s="4"/>
      <c r="AC39" s="4"/>
      <c r="AD39" s="4"/>
      <c r="AE39" s="4"/>
      <c r="AF39" s="4"/>
      <c r="AG39" s="4"/>
    </row>
    <row r="40" spans="1:33" ht="14.25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N40" s="11"/>
      <c r="P40" s="9" t="s">
        <v>44</v>
      </c>
      <c r="Q40" s="9"/>
      <c r="R40" s="9"/>
      <c r="S40" s="9"/>
      <c r="T40" s="4"/>
      <c r="U40" s="4"/>
      <c r="V40" s="4"/>
      <c r="W40" s="4"/>
      <c r="X40" s="4"/>
      <c r="Y40" s="12"/>
      <c r="AA40" s="4" t="s">
        <v>93</v>
      </c>
      <c r="AB40" s="4"/>
      <c r="AC40" s="4">
        <v>0</v>
      </c>
      <c r="AD40" s="4"/>
      <c r="AE40" s="4"/>
      <c r="AF40" s="4"/>
      <c r="AG40" s="4"/>
    </row>
    <row r="41" spans="1:33" ht="14.25" x14ac:dyDescent="0.2">
      <c r="A41" s="4" t="s">
        <v>22</v>
      </c>
      <c r="B41" s="4"/>
      <c r="C41" s="4"/>
      <c r="D41" s="4"/>
      <c r="E41" s="4"/>
      <c r="F41" s="4"/>
      <c r="G41" s="4"/>
      <c r="H41" s="4"/>
      <c r="I41" s="4"/>
      <c r="J41" s="4"/>
      <c r="K41" s="4"/>
      <c r="N41" s="11"/>
      <c r="P41" s="4" t="s">
        <v>37</v>
      </c>
      <c r="Q41" s="4"/>
      <c r="R41" s="4"/>
      <c r="S41" s="4"/>
      <c r="T41" s="4">
        <v>110</v>
      </c>
      <c r="U41" s="4"/>
      <c r="V41" s="16">
        <v>114</v>
      </c>
      <c r="W41" s="4"/>
      <c r="X41" s="30">
        <v>92</v>
      </c>
      <c r="Y41" s="12" t="s">
        <v>35</v>
      </c>
      <c r="AA41" s="4"/>
      <c r="AB41" s="4"/>
      <c r="AC41" s="4"/>
      <c r="AD41" s="4"/>
      <c r="AE41" s="4"/>
      <c r="AG41" s="4"/>
    </row>
    <row r="42" spans="1:33" ht="1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N42" s="11"/>
      <c r="P42" s="4" t="s">
        <v>38</v>
      </c>
      <c r="Q42" s="4"/>
      <c r="R42" s="4"/>
      <c r="S42" s="4"/>
      <c r="T42" s="4">
        <v>0</v>
      </c>
      <c r="U42" s="4"/>
      <c r="V42" s="4"/>
      <c r="W42" s="4"/>
      <c r="X42" s="4"/>
      <c r="Y42" s="12" t="s">
        <v>42</v>
      </c>
      <c r="AA42" s="5" t="s">
        <v>95</v>
      </c>
      <c r="AB42" s="4"/>
      <c r="AC42" s="4"/>
      <c r="AD42" s="4"/>
      <c r="AE42" s="4"/>
    </row>
    <row r="43" spans="1:33" ht="15" x14ac:dyDescent="0.25">
      <c r="A43" s="5" t="s">
        <v>23</v>
      </c>
      <c r="B43" s="4"/>
      <c r="C43" s="4"/>
      <c r="D43" s="4"/>
      <c r="E43" s="4"/>
      <c r="F43" s="4"/>
      <c r="G43" s="4"/>
      <c r="H43" s="4"/>
      <c r="I43" s="4"/>
      <c r="J43" s="4"/>
      <c r="K43" s="4"/>
      <c r="N43" s="11"/>
      <c r="P43" s="4" t="s">
        <v>39</v>
      </c>
      <c r="Q43" s="4"/>
      <c r="R43" s="4"/>
      <c r="S43" s="4"/>
      <c r="T43" s="4">
        <v>0</v>
      </c>
      <c r="U43" s="4"/>
      <c r="V43" s="4"/>
      <c r="W43" s="4"/>
      <c r="X43" s="4"/>
      <c r="Y43" s="12" t="s">
        <v>42</v>
      </c>
      <c r="AA43" s="4" t="s">
        <v>96</v>
      </c>
      <c r="AB43" s="4"/>
      <c r="AC43" s="4">
        <v>0</v>
      </c>
      <c r="AD43" s="4"/>
      <c r="AE43" s="4"/>
    </row>
    <row r="44" spans="1:33" ht="14.25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N44" s="11"/>
      <c r="P44" s="10" t="s">
        <v>32</v>
      </c>
      <c r="Q44" s="4"/>
      <c r="R44" s="4"/>
      <c r="S44" s="4"/>
      <c r="T44" s="4"/>
      <c r="U44" s="4"/>
      <c r="V44" s="4"/>
      <c r="W44" s="4"/>
      <c r="X44" s="4"/>
      <c r="Y44" s="11"/>
      <c r="AA44" s="4"/>
      <c r="AB44" s="4"/>
      <c r="AC44" s="4"/>
      <c r="AD44" s="4"/>
      <c r="AE44" s="4"/>
      <c r="AG44" s="4"/>
    </row>
    <row r="45" spans="1:33" ht="14.25" x14ac:dyDescent="0.2">
      <c r="A45" s="4" t="s">
        <v>24</v>
      </c>
      <c r="B45" s="4"/>
      <c r="C45" s="4"/>
      <c r="D45" s="4"/>
      <c r="E45" s="4"/>
      <c r="F45" s="4"/>
      <c r="G45" s="4"/>
      <c r="H45" s="4"/>
      <c r="I45" s="4">
        <v>221.8</v>
      </c>
      <c r="J45" s="4"/>
      <c r="K45" s="4"/>
      <c r="M45" s="4">
        <v>221.8</v>
      </c>
      <c r="N45" s="12" t="s">
        <v>26</v>
      </c>
      <c r="P45" s="4" t="s">
        <v>33</v>
      </c>
      <c r="Q45" s="4"/>
      <c r="R45" s="4"/>
      <c r="S45" s="4"/>
      <c r="T45" s="4">
        <v>0</v>
      </c>
      <c r="U45" s="4"/>
      <c r="V45" s="4"/>
      <c r="W45" s="4"/>
      <c r="X45" s="4">
        <v>200</v>
      </c>
      <c r="Y45" s="12" t="s">
        <v>40</v>
      </c>
      <c r="AA45" s="4" t="s">
        <v>97</v>
      </c>
      <c r="AB45" s="4"/>
      <c r="AC45" s="4">
        <v>0</v>
      </c>
      <c r="AD45" s="4"/>
      <c r="AE45" s="4"/>
      <c r="AG45" s="4"/>
    </row>
    <row r="46" spans="1:33" ht="14.25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M46" s="4"/>
      <c r="N46" s="12"/>
      <c r="P46" s="4" t="s">
        <v>34</v>
      </c>
      <c r="Q46" s="4"/>
      <c r="R46" s="4"/>
      <c r="S46" s="4"/>
      <c r="T46" s="4">
        <v>0</v>
      </c>
      <c r="U46" s="4"/>
      <c r="V46" s="4"/>
      <c r="W46" s="4"/>
      <c r="X46" s="4">
        <v>24</v>
      </c>
      <c r="Y46" s="12" t="s">
        <v>41</v>
      </c>
      <c r="AA46" s="4"/>
      <c r="AB46" s="4"/>
      <c r="AC46" s="4"/>
      <c r="AD46" s="4"/>
      <c r="AE46" s="4"/>
      <c r="AG46" s="4"/>
    </row>
    <row r="47" spans="1:33" ht="14.25" x14ac:dyDescent="0.2">
      <c r="A47" s="4" t="s">
        <v>25</v>
      </c>
      <c r="B47" s="4"/>
      <c r="C47" s="4"/>
      <c r="D47" s="4"/>
      <c r="E47" s="4"/>
      <c r="F47" s="4"/>
      <c r="G47" s="4"/>
      <c r="H47" s="4"/>
      <c r="I47" s="4">
        <v>170</v>
      </c>
      <c r="J47" s="4"/>
      <c r="K47" s="4"/>
      <c r="M47" s="47">
        <v>100</v>
      </c>
      <c r="N47" s="12" t="s">
        <v>27</v>
      </c>
      <c r="P47" s="4"/>
      <c r="Q47" s="4"/>
      <c r="R47" s="4"/>
      <c r="S47" s="4"/>
      <c r="T47" s="4"/>
      <c r="U47" s="4"/>
      <c r="V47" s="4"/>
      <c r="W47" s="4"/>
      <c r="X47" s="4"/>
      <c r="Y47" s="12"/>
      <c r="AA47" s="4"/>
      <c r="AB47" s="4"/>
      <c r="AC47" s="4"/>
      <c r="AD47" s="4"/>
      <c r="AE47" s="4"/>
    </row>
    <row r="48" spans="1:33" ht="14.25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N48" s="11"/>
      <c r="P48" s="35" t="s">
        <v>45</v>
      </c>
      <c r="Q48" s="35"/>
      <c r="R48" s="35"/>
      <c r="S48" s="35"/>
      <c r="T48" s="35">
        <v>27</v>
      </c>
      <c r="U48" s="35"/>
      <c r="V48" s="36">
        <v>28</v>
      </c>
      <c r="W48" s="35"/>
      <c r="X48" s="37">
        <v>12</v>
      </c>
      <c r="Y48" s="12" t="s">
        <v>35</v>
      </c>
      <c r="AA48" s="4"/>
      <c r="AB48" s="4"/>
      <c r="AC48" s="4"/>
      <c r="AD48" s="4"/>
      <c r="AE48" s="4"/>
    </row>
    <row r="49" spans="1:33" ht="14.25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N49" s="11"/>
      <c r="P49" s="35" t="s">
        <v>38</v>
      </c>
      <c r="Q49" s="35"/>
      <c r="R49" s="35"/>
      <c r="S49" s="35"/>
      <c r="T49" s="35">
        <v>0</v>
      </c>
      <c r="U49" s="35"/>
      <c r="V49" s="35"/>
      <c r="W49" s="35"/>
      <c r="X49" s="35"/>
      <c r="Y49" s="12" t="s">
        <v>42</v>
      </c>
      <c r="AA49" s="4"/>
      <c r="AB49" s="4"/>
      <c r="AC49" s="4"/>
      <c r="AD49" s="4"/>
      <c r="AE49" s="4"/>
    </row>
    <row r="50" spans="1:33" ht="15" x14ac:dyDescent="0.25">
      <c r="A50" s="5" t="s">
        <v>28</v>
      </c>
      <c r="B50" s="4"/>
      <c r="C50" s="4"/>
      <c r="D50" s="4"/>
      <c r="E50" s="4"/>
      <c r="F50" s="4"/>
      <c r="G50" s="4"/>
      <c r="H50" s="4"/>
      <c r="I50" s="4"/>
      <c r="J50" s="4"/>
      <c r="K50" s="4"/>
      <c r="N50" s="11"/>
      <c r="P50" s="35" t="s">
        <v>39</v>
      </c>
      <c r="Q50" s="35"/>
      <c r="R50" s="35"/>
      <c r="S50" s="35"/>
      <c r="T50" s="35">
        <v>0</v>
      </c>
      <c r="U50" s="35"/>
      <c r="V50" s="35"/>
      <c r="W50" s="35"/>
      <c r="X50" s="35"/>
      <c r="Y50" s="12" t="s">
        <v>42</v>
      </c>
      <c r="AA50" s="4"/>
      <c r="AB50" s="4"/>
      <c r="AC50" s="4"/>
      <c r="AD50" s="4"/>
      <c r="AE50" s="4"/>
    </row>
    <row r="51" spans="1:33" ht="14.25" x14ac:dyDescent="0.2">
      <c r="A51" s="4" t="s">
        <v>102</v>
      </c>
      <c r="B51" s="4"/>
      <c r="C51" s="4"/>
      <c r="D51" s="4"/>
      <c r="E51" s="4"/>
      <c r="F51" s="4"/>
      <c r="G51" s="4"/>
      <c r="H51" s="4"/>
      <c r="I51" s="4"/>
      <c r="J51" s="4"/>
      <c r="K51" s="4"/>
      <c r="N51" s="11"/>
      <c r="P51" s="39" t="s">
        <v>32</v>
      </c>
      <c r="Q51" s="35"/>
      <c r="R51" s="35"/>
      <c r="S51" s="35"/>
      <c r="T51" s="35"/>
      <c r="U51" s="35"/>
      <c r="V51" s="35"/>
      <c r="W51" s="35"/>
      <c r="X51" s="35"/>
      <c r="Y51" s="11"/>
      <c r="AA51" s="4"/>
      <c r="AB51" s="4"/>
      <c r="AC51" s="4"/>
      <c r="AD51" s="4"/>
      <c r="AE51" s="4"/>
    </row>
    <row r="52" spans="1:33" ht="14.25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N52" s="11"/>
      <c r="P52" s="35" t="s">
        <v>33</v>
      </c>
      <c r="Q52" s="41"/>
      <c r="R52" s="41"/>
      <c r="S52" s="41"/>
      <c r="T52" s="35">
        <v>0</v>
      </c>
      <c r="U52" s="41"/>
      <c r="V52" s="41"/>
      <c r="W52" s="41"/>
      <c r="X52" s="41"/>
      <c r="Y52" s="12" t="s">
        <v>40</v>
      </c>
      <c r="AA52" s="4"/>
      <c r="AB52" s="4"/>
      <c r="AC52" s="4"/>
      <c r="AD52" s="4"/>
      <c r="AE52" s="4"/>
    </row>
    <row r="53" spans="1:33" ht="14.25" x14ac:dyDescent="0.2">
      <c r="A53" s="9" t="s">
        <v>103</v>
      </c>
      <c r="B53" s="9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12"/>
      <c r="P53" s="35" t="s">
        <v>34</v>
      </c>
      <c r="Q53" s="35"/>
      <c r="R53" s="35"/>
      <c r="S53" s="35"/>
      <c r="T53" s="35">
        <v>0</v>
      </c>
      <c r="U53" s="35"/>
      <c r="V53" s="35"/>
      <c r="W53" s="35"/>
      <c r="X53" s="35"/>
      <c r="Y53" s="12" t="s">
        <v>41</v>
      </c>
      <c r="AA53" s="4"/>
      <c r="AB53" s="4"/>
      <c r="AC53" s="4"/>
      <c r="AD53" s="4"/>
      <c r="AE53" s="4"/>
      <c r="AF53" s="4"/>
    </row>
    <row r="54" spans="1:33" ht="14.2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2"/>
      <c r="P54" s="4"/>
      <c r="Q54" s="4"/>
      <c r="R54" s="4"/>
      <c r="S54" s="4"/>
      <c r="T54" s="4"/>
      <c r="U54" s="4"/>
      <c r="V54" s="4"/>
      <c r="W54" s="4"/>
      <c r="X54" s="4"/>
      <c r="Y54" s="12"/>
      <c r="AA54" s="4"/>
      <c r="AB54" s="4"/>
      <c r="AC54" s="4"/>
      <c r="AD54" s="4"/>
      <c r="AE54" s="4"/>
      <c r="AF54" s="4"/>
      <c r="AG54" s="4"/>
    </row>
    <row r="55" spans="1:33" ht="14.25" x14ac:dyDescent="0.2">
      <c r="A55" s="4" t="s">
        <v>0</v>
      </c>
      <c r="B55" s="4"/>
      <c r="C55" s="4"/>
      <c r="D55" s="4"/>
      <c r="E55" s="4"/>
      <c r="F55" s="4"/>
      <c r="G55" s="4"/>
      <c r="H55" s="4"/>
      <c r="I55" s="4" t="s">
        <v>113</v>
      </c>
      <c r="J55" s="4"/>
      <c r="K55" s="4"/>
      <c r="L55" s="4"/>
      <c r="M55" s="4"/>
      <c r="N55" s="12"/>
      <c r="P55" s="9" t="s">
        <v>46</v>
      </c>
      <c r="Q55" s="9"/>
      <c r="R55" s="9"/>
      <c r="S55" s="9"/>
      <c r="T55" s="4"/>
      <c r="U55" s="4"/>
      <c r="V55" s="4"/>
      <c r="W55" s="4"/>
      <c r="X55" s="4"/>
      <c r="Y55" s="12"/>
      <c r="AA55" s="4"/>
      <c r="AB55" s="4"/>
      <c r="AC55" s="4"/>
      <c r="AD55" s="4"/>
      <c r="AE55" s="4"/>
      <c r="AF55" s="4"/>
      <c r="AG55" s="4"/>
    </row>
    <row r="56" spans="1:33" ht="14.25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2"/>
      <c r="P56" s="4" t="s">
        <v>18</v>
      </c>
      <c r="Q56" s="4"/>
      <c r="R56" s="4"/>
      <c r="S56" s="4"/>
      <c r="T56" s="4">
        <v>58</v>
      </c>
      <c r="U56" s="4"/>
      <c r="V56" s="16">
        <v>61</v>
      </c>
      <c r="W56" s="4"/>
      <c r="X56" s="30">
        <v>49</v>
      </c>
      <c r="Y56" s="12" t="s">
        <v>35</v>
      </c>
      <c r="AA56" s="4"/>
      <c r="AB56" s="4"/>
      <c r="AC56" s="4"/>
      <c r="AD56" s="4"/>
      <c r="AE56" s="4"/>
      <c r="AF56" s="4"/>
      <c r="AG56" s="4"/>
    </row>
    <row r="57" spans="1:33" ht="14.25" x14ac:dyDescent="0.2">
      <c r="A57" s="4" t="s">
        <v>104</v>
      </c>
      <c r="B57" s="4"/>
      <c r="C57" s="4"/>
      <c r="D57" s="4"/>
      <c r="E57" s="4"/>
      <c r="F57" s="4"/>
      <c r="G57" s="4"/>
      <c r="H57" s="4"/>
      <c r="I57" s="4">
        <v>2.0299999999999998</v>
      </c>
      <c r="J57" s="4"/>
      <c r="K57" s="28">
        <v>0</v>
      </c>
      <c r="L57" s="4"/>
      <c r="M57" s="4">
        <v>0</v>
      </c>
      <c r="N57" s="12" t="s">
        <v>26</v>
      </c>
      <c r="P57" s="10" t="s">
        <v>32</v>
      </c>
      <c r="Q57" s="4"/>
      <c r="R57" s="4"/>
      <c r="S57" s="4"/>
      <c r="T57" s="4"/>
      <c r="U57" s="4"/>
      <c r="V57" s="4"/>
      <c r="W57" s="4"/>
      <c r="X57" s="4">
        <v>0</v>
      </c>
      <c r="Y57" s="12"/>
      <c r="AA57" s="4"/>
      <c r="AB57" s="4"/>
      <c r="AC57" s="4"/>
      <c r="AD57" s="4"/>
      <c r="AE57" s="4"/>
      <c r="AF57" s="4"/>
      <c r="AG57" s="4"/>
    </row>
    <row r="58" spans="1:33" ht="14.2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12"/>
      <c r="P58" s="4" t="s">
        <v>33</v>
      </c>
      <c r="Q58" s="4"/>
      <c r="R58" s="4"/>
      <c r="S58" s="4"/>
      <c r="T58" s="4">
        <v>0</v>
      </c>
      <c r="U58" s="4"/>
      <c r="V58" s="4"/>
      <c r="W58" s="4"/>
      <c r="X58" s="4"/>
      <c r="Y58" s="12" t="s">
        <v>40</v>
      </c>
      <c r="AA58" s="4"/>
      <c r="AB58" s="4"/>
      <c r="AC58" s="4"/>
      <c r="AD58" s="4"/>
      <c r="AE58" s="4"/>
      <c r="AF58" s="4"/>
      <c r="AG58" s="4"/>
    </row>
    <row r="59" spans="1:33" ht="14.25" x14ac:dyDescent="0.2">
      <c r="A59" s="4" t="s">
        <v>105</v>
      </c>
      <c r="B59" s="4"/>
      <c r="C59" s="4"/>
      <c r="D59" s="4"/>
      <c r="E59" s="4"/>
      <c r="F59" s="4"/>
      <c r="G59" s="4"/>
      <c r="H59" s="4"/>
      <c r="I59" s="4">
        <v>1.04</v>
      </c>
      <c r="J59" s="4"/>
      <c r="K59" s="4"/>
      <c r="L59" s="4"/>
      <c r="N59" s="12" t="s">
        <v>107</v>
      </c>
      <c r="P59" s="4" t="s">
        <v>34</v>
      </c>
      <c r="Q59" s="4"/>
      <c r="R59" s="4"/>
      <c r="S59" s="4"/>
      <c r="T59" s="4">
        <v>0</v>
      </c>
      <c r="U59" s="4"/>
      <c r="V59" s="4"/>
      <c r="W59" s="4"/>
      <c r="X59" s="4"/>
      <c r="Y59" s="12" t="s">
        <v>41</v>
      </c>
      <c r="AA59" s="4"/>
      <c r="AB59" s="4"/>
      <c r="AC59" s="4"/>
      <c r="AD59" s="4"/>
      <c r="AE59" s="4"/>
      <c r="AF59" s="4"/>
      <c r="AG59" s="4"/>
    </row>
    <row r="60" spans="1:33" ht="14.2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N60" s="12"/>
      <c r="P60" s="4"/>
      <c r="Q60" s="4"/>
      <c r="R60" s="4"/>
      <c r="S60" s="4"/>
      <c r="T60" s="4"/>
      <c r="U60" s="4"/>
      <c r="V60" s="4"/>
      <c r="W60" s="4"/>
      <c r="X60" s="4"/>
      <c r="Y60" s="12"/>
      <c r="AA60" s="4"/>
      <c r="AB60" s="4"/>
      <c r="AC60" s="4"/>
      <c r="AD60" s="4"/>
      <c r="AE60" s="4"/>
      <c r="AF60" s="4"/>
      <c r="AG60" s="4"/>
    </row>
    <row r="61" spans="1:33" ht="14.25" x14ac:dyDescent="0.2">
      <c r="A61" s="4" t="s">
        <v>106</v>
      </c>
      <c r="B61" s="4"/>
      <c r="C61" s="4"/>
      <c r="D61" s="4"/>
      <c r="E61" s="4"/>
      <c r="F61" s="4"/>
      <c r="G61" s="4"/>
      <c r="H61" s="4"/>
      <c r="I61" s="4">
        <v>3</v>
      </c>
      <c r="J61" s="4"/>
      <c r="K61" s="4"/>
      <c r="L61" s="4"/>
      <c r="M61" s="4"/>
      <c r="N61" s="12" t="s">
        <v>108</v>
      </c>
      <c r="P61" s="4"/>
      <c r="Q61" s="4"/>
      <c r="R61" s="4"/>
      <c r="S61" s="4"/>
      <c r="T61" s="4"/>
      <c r="U61" s="4"/>
      <c r="V61" s="4"/>
      <c r="W61" s="4"/>
      <c r="X61" s="4"/>
      <c r="Y61" s="12"/>
      <c r="AA61" s="4"/>
      <c r="AB61" s="4"/>
      <c r="AC61" s="4"/>
      <c r="AD61" s="4"/>
      <c r="AE61" s="4"/>
      <c r="AF61" s="4"/>
      <c r="AG61" s="4"/>
    </row>
    <row r="62" spans="1:33" ht="1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12"/>
      <c r="P62" s="5" t="s">
        <v>47</v>
      </c>
      <c r="Q62" s="4"/>
      <c r="R62" s="4"/>
      <c r="S62" s="4"/>
      <c r="T62" s="4"/>
      <c r="U62" s="4"/>
      <c r="V62" s="4"/>
      <c r="W62" s="4"/>
      <c r="X62" s="4"/>
      <c r="Y62" s="12"/>
      <c r="AA62" s="4"/>
      <c r="AB62" s="4"/>
      <c r="AC62" s="4"/>
      <c r="AD62" s="4"/>
      <c r="AE62" s="4"/>
      <c r="AF62" s="4"/>
    </row>
    <row r="63" spans="1:33" ht="14.25" x14ac:dyDescent="0.2">
      <c r="A63" s="9" t="s">
        <v>109</v>
      </c>
      <c r="B63" s="9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12"/>
      <c r="P63" s="9" t="s">
        <v>224</v>
      </c>
      <c r="Q63" s="9"/>
      <c r="R63" s="9"/>
      <c r="S63" s="9"/>
      <c r="T63" s="4"/>
      <c r="U63" s="4"/>
      <c r="V63" s="4"/>
      <c r="W63" s="4"/>
      <c r="X63" s="4"/>
      <c r="Y63" s="12"/>
      <c r="AA63" s="4"/>
      <c r="AB63" s="4"/>
      <c r="AC63" s="4"/>
      <c r="AD63" s="4"/>
      <c r="AE63" s="4"/>
      <c r="AF63" s="4"/>
    </row>
    <row r="64" spans="1:33" ht="14.2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12"/>
      <c r="P64" s="4" t="s">
        <v>48</v>
      </c>
      <c r="Q64" s="4"/>
      <c r="R64" s="4"/>
      <c r="S64" s="4"/>
      <c r="T64" s="4">
        <v>7.5</v>
      </c>
      <c r="U64" s="4"/>
      <c r="V64" s="4"/>
      <c r="W64" s="4"/>
      <c r="X64" s="49">
        <v>7.5</v>
      </c>
      <c r="Y64" s="12" t="s">
        <v>49</v>
      </c>
      <c r="AA64" s="4"/>
      <c r="AB64" s="4"/>
      <c r="AC64" s="4"/>
      <c r="AD64" s="4"/>
      <c r="AE64" s="4"/>
      <c r="AF64" s="4"/>
    </row>
    <row r="65" spans="1:32" ht="14.25" x14ac:dyDescent="0.2">
      <c r="A65" s="4" t="s">
        <v>0</v>
      </c>
      <c r="B65" s="4"/>
      <c r="C65" s="4"/>
      <c r="D65" s="4"/>
      <c r="E65" s="4"/>
      <c r="F65" s="4"/>
      <c r="G65" s="4"/>
      <c r="H65" s="4"/>
      <c r="I65" s="4" t="s">
        <v>113</v>
      </c>
      <c r="J65" s="4"/>
      <c r="K65" s="4"/>
      <c r="L65" s="4"/>
      <c r="M65" s="4"/>
      <c r="N65" s="12"/>
      <c r="P65" s="4" t="s">
        <v>50</v>
      </c>
      <c r="Q65" s="4"/>
      <c r="R65" s="4"/>
      <c r="S65" s="4"/>
      <c r="T65" s="4">
        <v>1.5</v>
      </c>
      <c r="U65" s="4"/>
      <c r="V65" s="4"/>
      <c r="W65" s="4"/>
      <c r="X65" s="49">
        <v>0</v>
      </c>
      <c r="Y65" s="12" t="s">
        <v>49</v>
      </c>
      <c r="AA65" s="4"/>
      <c r="AB65" s="4"/>
      <c r="AC65" s="4"/>
      <c r="AD65" s="4"/>
      <c r="AE65" s="4"/>
      <c r="AF65" s="4"/>
    </row>
    <row r="66" spans="1:32" ht="14.25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12"/>
      <c r="P66" s="4" t="s">
        <v>51</v>
      </c>
      <c r="Q66" s="4"/>
      <c r="R66" s="4"/>
      <c r="S66" s="4"/>
      <c r="T66" s="4">
        <v>4.5999999999999996</v>
      </c>
      <c r="U66" s="4"/>
      <c r="V66" s="4"/>
      <c r="W66" s="4"/>
      <c r="X66" s="49">
        <v>6.5</v>
      </c>
      <c r="Y66" s="12" t="s">
        <v>49</v>
      </c>
      <c r="AA66" s="4"/>
      <c r="AB66" s="4"/>
      <c r="AC66" s="4"/>
      <c r="AD66" s="4"/>
      <c r="AE66" s="4"/>
      <c r="AF66" s="4"/>
    </row>
    <row r="67" spans="1:32" ht="14.25" x14ac:dyDescent="0.2">
      <c r="A67" s="4" t="s">
        <v>104</v>
      </c>
      <c r="B67" s="4"/>
      <c r="C67" s="4"/>
      <c r="D67" s="4"/>
      <c r="E67" s="4"/>
      <c r="F67" s="4"/>
      <c r="G67" s="4"/>
      <c r="H67" s="4"/>
      <c r="I67" s="4">
        <v>0.96</v>
      </c>
      <c r="J67" s="4"/>
      <c r="K67" s="28">
        <v>0</v>
      </c>
      <c r="L67" s="4"/>
      <c r="M67" s="47">
        <v>0</v>
      </c>
      <c r="N67" s="12" t="s">
        <v>26</v>
      </c>
      <c r="P67" s="4" t="s">
        <v>52</v>
      </c>
      <c r="Q67" s="4"/>
      <c r="R67" s="4"/>
      <c r="S67" s="4"/>
      <c r="T67" s="4">
        <v>1.1000000000000001</v>
      </c>
      <c r="U67" s="4"/>
      <c r="V67" s="4"/>
      <c r="W67" s="4"/>
      <c r="X67" s="49">
        <v>1.1000000000000001</v>
      </c>
      <c r="Y67" s="12" t="s">
        <v>49</v>
      </c>
      <c r="AA67" s="4"/>
      <c r="AB67" s="4"/>
      <c r="AC67" s="4"/>
      <c r="AD67" s="4"/>
      <c r="AE67" s="4"/>
      <c r="AF67" s="4"/>
    </row>
    <row r="68" spans="1:32" ht="14.2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12"/>
      <c r="P68" s="4" t="s">
        <v>53</v>
      </c>
      <c r="Q68" s="4"/>
      <c r="R68" s="4"/>
      <c r="S68" s="4"/>
      <c r="T68" s="4">
        <v>0.2</v>
      </c>
      <c r="U68" s="4"/>
      <c r="V68" s="4"/>
      <c r="W68" s="4"/>
      <c r="X68" s="49">
        <v>0</v>
      </c>
      <c r="Y68" s="12" t="s">
        <v>49</v>
      </c>
      <c r="AA68" s="4"/>
      <c r="AB68" s="4"/>
      <c r="AC68" s="4"/>
      <c r="AD68" s="4"/>
      <c r="AE68" s="4"/>
      <c r="AF68" s="4"/>
    </row>
    <row r="69" spans="1:32" ht="14.25" x14ac:dyDescent="0.2">
      <c r="A69" s="4" t="s">
        <v>114</v>
      </c>
      <c r="I69" s="14" t="s">
        <v>116</v>
      </c>
      <c r="M69" s="4"/>
      <c r="N69" s="12" t="s">
        <v>115</v>
      </c>
      <c r="P69" s="4" t="s">
        <v>54</v>
      </c>
      <c r="Q69" s="4"/>
      <c r="R69" s="4"/>
      <c r="S69" s="4"/>
      <c r="T69" s="4">
        <v>0.1</v>
      </c>
      <c r="U69" s="4"/>
      <c r="V69" s="4"/>
      <c r="W69" s="4"/>
      <c r="X69" s="49">
        <v>0.1</v>
      </c>
      <c r="Y69" s="12" t="s">
        <v>49</v>
      </c>
      <c r="AA69" s="4"/>
      <c r="AB69" s="4"/>
      <c r="AC69" s="4"/>
      <c r="AD69" s="4"/>
      <c r="AE69" s="4"/>
      <c r="AF69" s="4"/>
    </row>
    <row r="70" spans="1:32" ht="14.25" x14ac:dyDescent="0.2">
      <c r="I70" s="4"/>
      <c r="M70" s="4"/>
      <c r="N70" s="11"/>
      <c r="P70" s="4" t="s">
        <v>55</v>
      </c>
      <c r="Q70" s="4"/>
      <c r="R70" s="4"/>
      <c r="S70" s="4"/>
      <c r="T70" s="4">
        <v>18</v>
      </c>
      <c r="U70" s="4"/>
      <c r="V70" s="4"/>
      <c r="W70" s="4"/>
      <c r="X70" s="49">
        <v>18</v>
      </c>
      <c r="Y70" s="12" t="s">
        <v>71</v>
      </c>
      <c r="AA70" s="4"/>
      <c r="AB70" s="4"/>
      <c r="AC70" s="4"/>
      <c r="AD70" s="4"/>
      <c r="AE70" s="4"/>
      <c r="AF70" s="4"/>
    </row>
    <row r="71" spans="1:32" ht="14.25" x14ac:dyDescent="0.2">
      <c r="A71" s="4" t="s">
        <v>105</v>
      </c>
      <c r="B71" s="4"/>
      <c r="C71" s="4"/>
      <c r="D71" s="4"/>
      <c r="E71" s="4"/>
      <c r="F71" s="4"/>
      <c r="G71" s="4"/>
      <c r="H71" s="4"/>
      <c r="I71" s="4">
        <v>780</v>
      </c>
      <c r="J71" s="4"/>
      <c r="K71" s="4"/>
      <c r="L71" s="4"/>
      <c r="M71" s="4"/>
      <c r="N71" s="12" t="s">
        <v>107</v>
      </c>
      <c r="P71" s="4" t="s">
        <v>56</v>
      </c>
      <c r="Q71" s="4"/>
      <c r="R71" s="4"/>
      <c r="S71" s="4"/>
      <c r="T71" s="4">
        <v>52</v>
      </c>
      <c r="U71" s="4"/>
      <c r="V71" s="4"/>
      <c r="W71" s="4"/>
      <c r="X71" s="49">
        <v>0</v>
      </c>
      <c r="Y71" s="12" t="s">
        <v>42</v>
      </c>
    </row>
    <row r="72" spans="1:32" ht="14.2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12"/>
      <c r="P72" s="13" t="s">
        <v>57</v>
      </c>
      <c r="Q72" s="13"/>
      <c r="R72" s="4"/>
      <c r="S72" s="4"/>
      <c r="T72" s="4"/>
      <c r="U72" s="4"/>
      <c r="V72" s="4"/>
      <c r="W72" s="4"/>
      <c r="X72" s="49"/>
      <c r="Y72" s="12"/>
    </row>
    <row r="73" spans="1:32" ht="14.25" x14ac:dyDescent="0.2">
      <c r="A73" s="4" t="s">
        <v>106</v>
      </c>
      <c r="B73" s="4"/>
      <c r="C73" s="4"/>
      <c r="D73" s="4"/>
      <c r="E73" s="4"/>
      <c r="F73" s="4"/>
      <c r="G73" s="4"/>
      <c r="H73" s="4"/>
      <c r="I73" s="4">
        <v>10</v>
      </c>
      <c r="J73" s="4"/>
      <c r="K73" s="4"/>
      <c r="L73" s="4"/>
      <c r="M73" s="4"/>
      <c r="N73" s="12" t="s">
        <v>108</v>
      </c>
      <c r="P73" s="4" t="s">
        <v>50</v>
      </c>
      <c r="Q73" s="4"/>
      <c r="R73" s="4"/>
      <c r="S73" s="4"/>
      <c r="T73" s="4">
        <v>0</v>
      </c>
      <c r="U73" s="4"/>
      <c r="V73" s="4"/>
      <c r="W73" s="4"/>
      <c r="X73" s="49">
        <v>0</v>
      </c>
      <c r="Y73" s="12" t="s">
        <v>42</v>
      </c>
    </row>
    <row r="74" spans="1:32" ht="14.2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12"/>
      <c r="P74" s="4" t="s">
        <v>51</v>
      </c>
      <c r="Q74" s="4"/>
      <c r="R74" s="4"/>
      <c r="S74" s="4"/>
      <c r="T74" s="4">
        <v>0</v>
      </c>
      <c r="U74" s="4"/>
      <c r="V74" s="4"/>
      <c r="W74" s="4"/>
      <c r="X74" s="49">
        <v>0</v>
      </c>
      <c r="Y74" s="12" t="s">
        <v>42</v>
      </c>
    </row>
    <row r="75" spans="1:32" ht="14.25" x14ac:dyDescent="0.2">
      <c r="A75" s="9" t="s">
        <v>110</v>
      </c>
      <c r="B75" s="9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12"/>
      <c r="P75" s="4" t="s">
        <v>52</v>
      </c>
      <c r="Q75" s="4"/>
      <c r="R75" s="4"/>
      <c r="S75" s="4"/>
      <c r="T75" s="4">
        <v>0</v>
      </c>
      <c r="U75" s="4"/>
      <c r="V75" s="4"/>
      <c r="W75" s="4"/>
      <c r="X75" s="49">
        <v>0</v>
      </c>
      <c r="Y75" s="12" t="s">
        <v>42</v>
      </c>
    </row>
    <row r="76" spans="1:32" ht="14.25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12"/>
      <c r="P76" s="4" t="s">
        <v>53</v>
      </c>
      <c r="Q76" s="4"/>
      <c r="R76" s="4"/>
      <c r="S76" s="4"/>
      <c r="T76" s="4">
        <v>100</v>
      </c>
      <c r="U76" s="4"/>
      <c r="V76" s="4"/>
      <c r="W76" s="4"/>
      <c r="X76" s="49">
        <v>0</v>
      </c>
      <c r="Y76" s="12" t="s">
        <v>42</v>
      </c>
    </row>
    <row r="77" spans="1:32" ht="14.25" x14ac:dyDescent="0.2">
      <c r="A77" s="4" t="s">
        <v>0</v>
      </c>
      <c r="B77" s="4"/>
      <c r="C77" s="4"/>
      <c r="D77" s="4"/>
      <c r="E77" s="4"/>
      <c r="F77" s="4"/>
      <c r="G77" s="4"/>
      <c r="H77" s="4"/>
      <c r="I77" s="4" t="s">
        <v>117</v>
      </c>
      <c r="J77" s="4"/>
      <c r="K77" s="4"/>
      <c r="L77" s="4"/>
      <c r="M77" s="4"/>
      <c r="N77" s="12"/>
      <c r="P77" s="4" t="s">
        <v>54</v>
      </c>
      <c r="Q77" s="4"/>
      <c r="R77" s="4"/>
      <c r="S77" s="4"/>
      <c r="T77" s="4">
        <v>100</v>
      </c>
      <c r="U77" s="4"/>
      <c r="V77" s="4"/>
      <c r="W77" s="4"/>
      <c r="X77" s="49">
        <v>100</v>
      </c>
      <c r="Y77" s="12" t="s">
        <v>42</v>
      </c>
    </row>
    <row r="78" spans="1:32" ht="14.25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12"/>
      <c r="P78" s="4"/>
      <c r="Q78" s="4"/>
      <c r="R78" s="4"/>
      <c r="S78" s="4"/>
      <c r="T78" s="4"/>
      <c r="U78" s="4"/>
      <c r="V78" s="4"/>
      <c r="W78" s="4"/>
      <c r="X78" s="4"/>
      <c r="Y78" s="12"/>
    </row>
    <row r="79" spans="1:32" ht="14.25" x14ac:dyDescent="0.2">
      <c r="A79" s="4" t="s">
        <v>104</v>
      </c>
      <c r="B79" s="4"/>
      <c r="C79" s="4"/>
      <c r="D79" s="4"/>
      <c r="E79" s="4"/>
      <c r="F79" s="4"/>
      <c r="G79" s="4"/>
      <c r="H79" s="4"/>
      <c r="I79" s="4">
        <v>0.73</v>
      </c>
      <c r="J79" s="4"/>
      <c r="K79" s="28">
        <v>0</v>
      </c>
      <c r="L79" s="4"/>
      <c r="M79" s="47">
        <v>0</v>
      </c>
      <c r="N79" s="12" t="s">
        <v>26</v>
      </c>
      <c r="P79" s="4"/>
      <c r="Q79" s="4"/>
      <c r="R79" s="4"/>
      <c r="S79" s="4"/>
      <c r="T79" s="4"/>
      <c r="U79" s="4"/>
      <c r="V79" s="4"/>
      <c r="W79" s="4"/>
      <c r="X79" s="4"/>
      <c r="Y79" s="12"/>
    </row>
    <row r="80" spans="1:32" ht="14.2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12"/>
      <c r="P80" s="4"/>
      <c r="Q80" s="4"/>
      <c r="R80" s="4"/>
      <c r="S80" s="4"/>
      <c r="T80" s="4"/>
      <c r="U80" s="4"/>
      <c r="V80" s="4"/>
      <c r="W80" s="4"/>
      <c r="X80" s="4"/>
      <c r="Y80" s="12"/>
    </row>
    <row r="81" spans="1:25" ht="14.25" x14ac:dyDescent="0.2">
      <c r="A81" s="4"/>
      <c r="B81" s="4"/>
      <c r="C81" s="4"/>
      <c r="D81" s="4"/>
      <c r="E81" s="4"/>
      <c r="F81" s="4"/>
      <c r="G81" s="4"/>
      <c r="H81" s="4"/>
      <c r="I81" s="14"/>
      <c r="J81" s="4"/>
      <c r="K81" s="4"/>
      <c r="L81" s="4"/>
      <c r="N81" s="12"/>
      <c r="P81" s="9" t="s">
        <v>43</v>
      </c>
      <c r="Q81" s="9"/>
      <c r="R81" s="9"/>
      <c r="S81" s="9"/>
      <c r="T81" s="4"/>
      <c r="U81" s="4"/>
      <c r="V81" s="4"/>
      <c r="W81" s="4"/>
      <c r="X81" s="4"/>
      <c r="Y81" s="12"/>
    </row>
    <row r="82" spans="1:25" ht="14.25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12"/>
      <c r="P82" s="4" t="s">
        <v>58</v>
      </c>
      <c r="Q82" s="4"/>
      <c r="R82" s="4"/>
      <c r="S82" s="4"/>
      <c r="T82" s="4">
        <v>11847</v>
      </c>
      <c r="U82" s="4"/>
      <c r="V82" s="16">
        <v>11559</v>
      </c>
      <c r="W82" s="4"/>
      <c r="X82" s="49">
        <v>10159</v>
      </c>
      <c r="Y82" s="12" t="s">
        <v>59</v>
      </c>
    </row>
    <row r="83" spans="1:25" ht="14.25" x14ac:dyDescent="0.2">
      <c r="A83" s="4" t="s">
        <v>105</v>
      </c>
      <c r="B83" s="4"/>
      <c r="C83" s="4"/>
      <c r="D83" s="4"/>
      <c r="E83" s="4"/>
      <c r="F83" s="4"/>
      <c r="G83" s="4"/>
      <c r="H83" s="4"/>
      <c r="I83" s="4">
        <v>1040</v>
      </c>
      <c r="J83" s="4"/>
      <c r="K83" s="4"/>
      <c r="L83" s="4"/>
      <c r="M83" s="4"/>
      <c r="N83" s="12" t="s">
        <v>107</v>
      </c>
      <c r="P83" s="4" t="s">
        <v>48</v>
      </c>
      <c r="Q83" s="4"/>
      <c r="R83" s="4"/>
      <c r="S83" s="4"/>
      <c r="T83" s="4">
        <v>24.5</v>
      </c>
      <c r="U83" s="4"/>
      <c r="V83" s="16">
        <v>24.2</v>
      </c>
      <c r="W83" s="4"/>
      <c r="X83" s="49">
        <v>22.9</v>
      </c>
      <c r="Y83" s="12" t="s">
        <v>49</v>
      </c>
    </row>
    <row r="84" spans="1:25" ht="14.2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N84" s="12"/>
      <c r="P84" s="4" t="s">
        <v>50</v>
      </c>
      <c r="Q84" s="4"/>
      <c r="R84" s="4"/>
      <c r="S84" s="4"/>
      <c r="T84" s="4">
        <v>8.3000000000000007</v>
      </c>
      <c r="U84" s="4"/>
      <c r="V84" s="16">
        <v>8.1999999999999993</v>
      </c>
      <c r="W84" s="4"/>
      <c r="X84" s="49">
        <v>0</v>
      </c>
      <c r="Y84" s="12" t="s">
        <v>49</v>
      </c>
    </row>
    <row r="85" spans="1:25" ht="14.25" x14ac:dyDescent="0.2">
      <c r="A85" s="4" t="s">
        <v>106</v>
      </c>
      <c r="B85" s="4"/>
      <c r="C85" s="4"/>
      <c r="D85" s="4"/>
      <c r="E85" s="4"/>
      <c r="F85" s="4"/>
      <c r="G85" s="4"/>
      <c r="H85" s="4"/>
      <c r="I85" s="4">
        <v>3</v>
      </c>
      <c r="J85" s="4"/>
      <c r="K85" s="4"/>
      <c r="L85" s="4"/>
      <c r="M85" s="4"/>
      <c r="N85" s="12" t="s">
        <v>108</v>
      </c>
      <c r="P85" s="4" t="s">
        <v>51</v>
      </c>
      <c r="Q85" s="4"/>
      <c r="R85" s="4"/>
      <c r="S85" s="4"/>
      <c r="T85" s="4">
        <v>5.3</v>
      </c>
      <c r="U85" s="4"/>
      <c r="V85" s="4"/>
      <c r="W85" s="4"/>
      <c r="X85" s="49">
        <v>11</v>
      </c>
      <c r="Y85" s="12" t="s">
        <v>49</v>
      </c>
    </row>
    <row r="86" spans="1:25" ht="14.2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12"/>
      <c r="P86" s="4" t="s">
        <v>52</v>
      </c>
      <c r="Q86" s="4"/>
      <c r="R86" s="4"/>
      <c r="S86" s="4"/>
      <c r="T86" s="4">
        <v>0.1</v>
      </c>
      <c r="U86" s="4"/>
      <c r="V86" s="4"/>
      <c r="W86" s="4"/>
      <c r="X86" s="49">
        <v>0</v>
      </c>
      <c r="Y86" s="12" t="s">
        <v>49</v>
      </c>
    </row>
    <row r="87" spans="1:25" ht="14.25" x14ac:dyDescent="0.2">
      <c r="A87" s="9" t="s">
        <v>111</v>
      </c>
      <c r="B87" s="9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12"/>
      <c r="P87" s="4" t="s">
        <v>60</v>
      </c>
      <c r="Q87" s="4"/>
      <c r="R87" s="4"/>
      <c r="S87" s="4"/>
      <c r="T87" s="4">
        <v>0.5</v>
      </c>
      <c r="U87" s="4"/>
      <c r="V87" s="4"/>
      <c r="W87" s="4"/>
      <c r="X87" s="49">
        <v>3</v>
      </c>
      <c r="Y87" s="12" t="s">
        <v>49</v>
      </c>
    </row>
    <row r="88" spans="1:25" ht="14.25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2"/>
      <c r="P88" s="4" t="s">
        <v>61</v>
      </c>
      <c r="Q88" s="4"/>
      <c r="R88" s="4"/>
      <c r="S88" s="4"/>
      <c r="T88" s="4">
        <v>0.3</v>
      </c>
      <c r="U88" s="4"/>
      <c r="V88" s="4"/>
      <c r="W88" s="4"/>
      <c r="X88" s="49">
        <v>0</v>
      </c>
      <c r="Y88" s="12" t="s">
        <v>49</v>
      </c>
    </row>
    <row r="89" spans="1:25" ht="14.25" x14ac:dyDescent="0.2">
      <c r="A89" s="4" t="s">
        <v>0</v>
      </c>
      <c r="B89" s="4"/>
      <c r="C89" s="4"/>
      <c r="D89" s="4"/>
      <c r="E89" s="4"/>
      <c r="F89" s="4"/>
      <c r="G89" s="4"/>
      <c r="H89" s="4"/>
      <c r="I89" s="4" t="s">
        <v>118</v>
      </c>
      <c r="J89" s="4"/>
      <c r="K89" s="4"/>
      <c r="L89" s="4"/>
      <c r="M89" s="4"/>
      <c r="N89" s="12"/>
      <c r="P89" s="4" t="s">
        <v>53</v>
      </c>
      <c r="Q89" s="4"/>
      <c r="R89" s="4"/>
      <c r="S89" s="4"/>
      <c r="T89" s="4">
        <v>1.4</v>
      </c>
      <c r="U89" s="4"/>
      <c r="V89" s="4"/>
      <c r="W89" s="4"/>
      <c r="X89" s="49">
        <v>0</v>
      </c>
      <c r="Y89" s="12" t="s">
        <v>49</v>
      </c>
    </row>
    <row r="90" spans="1:25" ht="14.25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12"/>
      <c r="P90" s="4" t="s">
        <v>62</v>
      </c>
      <c r="Q90" s="4"/>
      <c r="R90" s="4"/>
      <c r="S90" s="4"/>
      <c r="T90" s="4">
        <v>2</v>
      </c>
      <c r="U90" s="4"/>
      <c r="V90" s="4"/>
      <c r="W90" s="4"/>
      <c r="X90" s="49">
        <v>2</v>
      </c>
      <c r="Y90" s="12" t="s">
        <v>49</v>
      </c>
    </row>
    <row r="91" spans="1:25" ht="14.25" x14ac:dyDescent="0.2">
      <c r="A91" s="4" t="s">
        <v>104</v>
      </c>
      <c r="B91" s="4"/>
      <c r="C91" s="4"/>
      <c r="D91" s="4"/>
      <c r="E91" s="4"/>
      <c r="F91" s="4"/>
      <c r="G91" s="4"/>
      <c r="H91" s="4"/>
      <c r="I91" s="4">
        <v>0.18</v>
      </c>
      <c r="J91" s="4"/>
      <c r="K91" s="28">
        <v>0</v>
      </c>
      <c r="L91" s="4"/>
      <c r="M91" s="47">
        <v>0</v>
      </c>
      <c r="N91" s="12" t="s">
        <v>26</v>
      </c>
      <c r="P91" s="4" t="s">
        <v>63</v>
      </c>
      <c r="Q91" s="4"/>
      <c r="R91" s="4"/>
      <c r="S91" s="4"/>
      <c r="T91" s="4">
        <v>0.8</v>
      </c>
      <c r="U91" s="4"/>
      <c r="V91" s="4"/>
      <c r="W91" s="4"/>
      <c r="X91" s="49">
        <v>1</v>
      </c>
      <c r="Y91" s="12" t="s">
        <v>49</v>
      </c>
    </row>
    <row r="92" spans="1:25" ht="14.2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12"/>
      <c r="P92" s="4" t="s">
        <v>64</v>
      </c>
      <c r="Q92" s="4"/>
      <c r="R92" s="4"/>
      <c r="S92" s="4"/>
      <c r="T92" s="4">
        <v>2.6</v>
      </c>
      <c r="U92" s="4"/>
      <c r="V92" s="16">
        <v>2.5</v>
      </c>
      <c r="W92" s="4"/>
      <c r="X92" s="49">
        <v>2.5</v>
      </c>
      <c r="Y92" s="12" t="s">
        <v>49</v>
      </c>
    </row>
    <row r="93" spans="1:25" ht="14.25" x14ac:dyDescent="0.2">
      <c r="A93" s="4" t="s">
        <v>114</v>
      </c>
      <c r="B93" s="4"/>
      <c r="C93" s="4"/>
      <c r="D93" s="4"/>
      <c r="E93" s="4"/>
      <c r="F93" s="4"/>
      <c r="G93" s="4"/>
      <c r="H93" s="4"/>
      <c r="I93" s="14" t="s">
        <v>116</v>
      </c>
      <c r="J93" s="4"/>
      <c r="K93" s="4"/>
      <c r="L93" s="4"/>
      <c r="M93" s="4"/>
      <c r="N93" s="12" t="s">
        <v>115</v>
      </c>
      <c r="P93" s="4" t="s">
        <v>65</v>
      </c>
      <c r="Q93" s="4"/>
      <c r="R93" s="4"/>
      <c r="S93" s="4"/>
      <c r="T93" s="4">
        <v>0</v>
      </c>
      <c r="U93" s="4"/>
      <c r="V93" s="4"/>
      <c r="W93" s="4"/>
      <c r="X93" s="49">
        <v>0</v>
      </c>
      <c r="Y93" s="12" t="s">
        <v>49</v>
      </c>
    </row>
    <row r="94" spans="1:25" ht="14.25" x14ac:dyDescent="0.2">
      <c r="M94" s="4"/>
      <c r="N94" s="11"/>
      <c r="P94" s="4" t="s">
        <v>66</v>
      </c>
      <c r="Q94" s="4"/>
      <c r="R94" s="4"/>
      <c r="S94" s="4"/>
      <c r="T94" s="4">
        <v>0</v>
      </c>
      <c r="U94" s="4"/>
      <c r="V94" s="16">
        <v>0.1</v>
      </c>
      <c r="W94" s="4"/>
      <c r="X94" s="49">
        <v>0</v>
      </c>
      <c r="Y94" s="12" t="s">
        <v>49</v>
      </c>
    </row>
    <row r="95" spans="1:25" ht="14.25" x14ac:dyDescent="0.2">
      <c r="A95" s="4" t="s">
        <v>105</v>
      </c>
      <c r="B95" s="4"/>
      <c r="C95" s="4"/>
      <c r="D95" s="4"/>
      <c r="E95" s="4"/>
      <c r="F95" s="4"/>
      <c r="G95" s="4"/>
      <c r="H95" s="4"/>
      <c r="I95" s="4">
        <v>3900</v>
      </c>
      <c r="J95" s="4"/>
      <c r="K95" s="4"/>
      <c r="L95" s="4"/>
      <c r="N95" s="12" t="s">
        <v>107</v>
      </c>
      <c r="P95" s="4" t="s">
        <v>67</v>
      </c>
      <c r="Q95" s="4"/>
      <c r="R95" s="4"/>
      <c r="S95" s="4"/>
      <c r="T95" s="4">
        <v>2.1</v>
      </c>
      <c r="U95" s="4"/>
      <c r="V95" s="16">
        <v>2</v>
      </c>
      <c r="W95" s="4"/>
      <c r="X95" s="49">
        <v>3</v>
      </c>
      <c r="Y95" s="12" t="s">
        <v>49</v>
      </c>
    </row>
    <row r="96" spans="1:25" ht="14.2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12"/>
      <c r="P96" s="4" t="s">
        <v>68</v>
      </c>
      <c r="Q96" s="4"/>
      <c r="R96" s="4"/>
      <c r="S96" s="4"/>
      <c r="T96" s="4">
        <v>0.5</v>
      </c>
      <c r="U96" s="4"/>
      <c r="V96" s="4"/>
      <c r="W96" s="4"/>
      <c r="X96" s="49">
        <v>0</v>
      </c>
      <c r="Y96" s="12" t="s">
        <v>49</v>
      </c>
    </row>
    <row r="97" spans="1:25" ht="14.25" x14ac:dyDescent="0.2">
      <c r="A97" s="4" t="s">
        <v>106</v>
      </c>
      <c r="B97" s="4"/>
      <c r="C97" s="4"/>
      <c r="D97" s="4"/>
      <c r="E97" s="4"/>
      <c r="F97" s="4"/>
      <c r="G97" s="4"/>
      <c r="H97" s="4"/>
      <c r="I97" s="4">
        <v>10</v>
      </c>
      <c r="J97" s="4"/>
      <c r="K97" s="4"/>
      <c r="L97" s="4"/>
      <c r="M97" s="4"/>
      <c r="N97" s="12" t="s">
        <v>108</v>
      </c>
      <c r="P97" s="4" t="s">
        <v>69</v>
      </c>
      <c r="Q97" s="4"/>
      <c r="R97" s="4"/>
      <c r="S97" s="4"/>
      <c r="T97" s="4">
        <v>0.2</v>
      </c>
      <c r="U97" s="4"/>
      <c r="V97" s="16">
        <v>0.1</v>
      </c>
      <c r="W97" s="4"/>
      <c r="X97" s="49">
        <v>0</v>
      </c>
      <c r="Y97" s="12" t="s">
        <v>49</v>
      </c>
    </row>
    <row r="98" spans="1:25" ht="14.2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12"/>
      <c r="P98" s="4" t="s">
        <v>54</v>
      </c>
      <c r="Q98" s="4"/>
      <c r="R98" s="4"/>
      <c r="S98" s="4"/>
      <c r="T98" s="4">
        <v>0.4</v>
      </c>
      <c r="U98" s="4"/>
      <c r="V98" s="4"/>
      <c r="W98" s="4"/>
      <c r="X98" s="49">
        <v>0.4</v>
      </c>
      <c r="Y98" s="12" t="s">
        <v>49</v>
      </c>
    </row>
    <row r="99" spans="1:25" ht="15" x14ac:dyDescent="0.25">
      <c r="A99" s="5" t="s">
        <v>112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12"/>
      <c r="P99" s="4" t="s">
        <v>55</v>
      </c>
      <c r="Q99" s="4"/>
      <c r="R99" s="4"/>
      <c r="S99" s="4"/>
      <c r="T99" s="4">
        <v>34</v>
      </c>
      <c r="U99" s="4"/>
      <c r="V99" s="4"/>
      <c r="W99" s="4"/>
      <c r="X99" s="49">
        <v>34</v>
      </c>
      <c r="Y99" s="12" t="s">
        <v>71</v>
      </c>
    </row>
    <row r="100" spans="1:25" ht="14.25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12"/>
      <c r="P100" s="4" t="s">
        <v>70</v>
      </c>
      <c r="Q100" s="4"/>
      <c r="R100" s="4"/>
      <c r="S100" s="4"/>
      <c r="T100" s="4">
        <v>301</v>
      </c>
      <c r="U100" s="4"/>
      <c r="V100" s="16">
        <v>302</v>
      </c>
      <c r="W100" s="4"/>
      <c r="X100" s="49">
        <v>302</v>
      </c>
      <c r="Y100" s="12" t="s">
        <v>71</v>
      </c>
    </row>
    <row r="101" spans="1:25" ht="14.25" x14ac:dyDescent="0.2">
      <c r="A101" s="9" t="s">
        <v>119</v>
      </c>
      <c r="B101" s="9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12"/>
      <c r="P101" s="13" t="s">
        <v>57</v>
      </c>
      <c r="Q101" s="13"/>
      <c r="R101" s="4"/>
      <c r="S101" s="4"/>
      <c r="T101" s="4"/>
      <c r="U101" s="4"/>
      <c r="V101" s="4"/>
      <c r="W101" s="4"/>
      <c r="X101" s="4"/>
      <c r="Y101" s="12"/>
    </row>
    <row r="102" spans="1:25" ht="14.2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12"/>
      <c r="P102" s="4" t="s">
        <v>50</v>
      </c>
      <c r="Q102" s="4"/>
      <c r="R102" s="4"/>
      <c r="S102" s="4"/>
      <c r="T102" s="4">
        <v>0</v>
      </c>
      <c r="U102" s="4"/>
      <c r="V102" s="4"/>
      <c r="W102" s="4"/>
      <c r="X102" s="4"/>
      <c r="Y102" s="12" t="s">
        <v>42</v>
      </c>
    </row>
    <row r="103" spans="1:25" ht="14.25" x14ac:dyDescent="0.2">
      <c r="A103" s="4" t="s">
        <v>0</v>
      </c>
      <c r="B103" s="4"/>
      <c r="C103" s="4"/>
      <c r="D103" s="4"/>
      <c r="E103" s="4"/>
      <c r="F103" s="4"/>
      <c r="G103" s="4"/>
      <c r="H103" s="4"/>
      <c r="I103" s="4" t="s">
        <v>122</v>
      </c>
      <c r="J103" s="4"/>
      <c r="K103" s="4"/>
      <c r="N103" s="12"/>
      <c r="P103" s="4" t="s">
        <v>51</v>
      </c>
      <c r="Q103" s="4"/>
      <c r="R103" s="4"/>
      <c r="S103" s="4"/>
      <c r="T103" s="4">
        <v>0</v>
      </c>
      <c r="U103" s="4"/>
      <c r="V103" s="4"/>
      <c r="W103" s="4"/>
      <c r="X103" s="4"/>
      <c r="Y103" s="12" t="s">
        <v>42</v>
      </c>
    </row>
    <row r="104" spans="1:25" ht="14.2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12"/>
      <c r="P104" s="4" t="s">
        <v>52</v>
      </c>
      <c r="Q104" s="4"/>
      <c r="R104" s="4"/>
      <c r="S104" s="4"/>
      <c r="T104" s="4">
        <v>0</v>
      </c>
      <c r="U104" s="4"/>
      <c r="V104" s="4"/>
      <c r="W104" s="4"/>
      <c r="X104" s="4"/>
      <c r="Y104" s="12" t="s">
        <v>42</v>
      </c>
    </row>
    <row r="105" spans="1:25" ht="14.25" x14ac:dyDescent="0.2">
      <c r="A105" s="4" t="s">
        <v>104</v>
      </c>
      <c r="B105" s="4"/>
      <c r="C105" s="4"/>
      <c r="D105" s="4"/>
      <c r="E105" s="4"/>
      <c r="F105" s="4"/>
      <c r="G105" s="4"/>
      <c r="H105" s="4"/>
      <c r="I105" s="4">
        <v>8.33</v>
      </c>
      <c r="J105" s="4"/>
      <c r="K105" s="28">
        <v>26.5</v>
      </c>
      <c r="L105" s="4"/>
      <c r="M105" s="47">
        <v>30</v>
      </c>
      <c r="N105" s="12" t="s">
        <v>26</v>
      </c>
      <c r="P105" s="4" t="s">
        <v>60</v>
      </c>
      <c r="Q105" s="4"/>
      <c r="R105" s="4"/>
      <c r="S105" s="4"/>
      <c r="T105" s="4">
        <v>0</v>
      </c>
      <c r="U105" s="4"/>
      <c r="V105" s="4"/>
      <c r="W105" s="4"/>
      <c r="X105" s="4"/>
      <c r="Y105" s="12" t="s">
        <v>42</v>
      </c>
    </row>
    <row r="106" spans="1:25" ht="14.25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2"/>
      <c r="P106" s="4" t="s">
        <v>61</v>
      </c>
      <c r="Q106" s="4"/>
      <c r="R106" s="4"/>
      <c r="S106" s="4"/>
      <c r="T106" s="4">
        <v>100</v>
      </c>
      <c r="U106" s="4"/>
      <c r="V106" s="4"/>
      <c r="W106" s="4"/>
      <c r="X106" s="4"/>
      <c r="Y106" s="12" t="s">
        <v>42</v>
      </c>
    </row>
    <row r="107" spans="1:25" ht="14.25" x14ac:dyDescent="0.2">
      <c r="A107" s="4" t="s">
        <v>105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N107" s="12" t="s">
        <v>107</v>
      </c>
      <c r="P107" s="4" t="s">
        <v>53</v>
      </c>
      <c r="Q107" s="4"/>
      <c r="R107" s="4"/>
      <c r="S107" s="4"/>
      <c r="T107" s="4">
        <v>100</v>
      </c>
      <c r="U107" s="4"/>
      <c r="V107" s="4"/>
      <c r="W107" s="4"/>
      <c r="X107" s="4"/>
      <c r="Y107" s="12" t="s">
        <v>42</v>
      </c>
    </row>
    <row r="108" spans="1:25" ht="14.25" x14ac:dyDescent="0.2">
      <c r="A108" s="4"/>
      <c r="B108" s="4"/>
      <c r="C108" s="4"/>
      <c r="D108" s="4"/>
      <c r="E108" s="4"/>
      <c r="F108" s="4"/>
      <c r="G108" s="4"/>
      <c r="H108" s="4"/>
      <c r="I108" s="4" t="s">
        <v>123</v>
      </c>
      <c r="J108" s="4"/>
      <c r="K108" s="4"/>
      <c r="L108" s="4"/>
      <c r="M108" s="4"/>
      <c r="N108" s="12"/>
      <c r="P108" s="4" t="s">
        <v>62</v>
      </c>
      <c r="Q108" s="4"/>
      <c r="R108" s="4"/>
      <c r="S108" s="4"/>
      <c r="T108" s="4">
        <v>100</v>
      </c>
      <c r="U108" s="4"/>
      <c r="V108" s="4"/>
      <c r="W108" s="4"/>
      <c r="X108" s="4"/>
      <c r="Y108" s="12" t="s">
        <v>42</v>
      </c>
    </row>
    <row r="109" spans="1:25" ht="14.25" x14ac:dyDescent="0.2">
      <c r="A109" s="4" t="s">
        <v>120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12" t="s">
        <v>115</v>
      </c>
      <c r="P109" s="4" t="s">
        <v>63</v>
      </c>
      <c r="Q109" s="4"/>
      <c r="R109" s="4"/>
      <c r="S109" s="4"/>
      <c r="T109" s="4">
        <v>100</v>
      </c>
      <c r="U109" s="4"/>
      <c r="V109" s="4"/>
      <c r="W109" s="4"/>
      <c r="X109" s="4"/>
      <c r="Y109" s="12" t="s">
        <v>42</v>
      </c>
    </row>
    <row r="110" spans="1:25" ht="14.2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12"/>
      <c r="P110" s="4" t="s">
        <v>64</v>
      </c>
      <c r="Q110" s="4"/>
      <c r="R110" s="4"/>
      <c r="S110" s="4"/>
      <c r="T110" s="4">
        <v>100</v>
      </c>
      <c r="U110" s="4"/>
      <c r="V110" s="4"/>
      <c r="W110" s="4"/>
      <c r="X110" s="4"/>
      <c r="Y110" s="12" t="s">
        <v>42</v>
      </c>
    </row>
    <row r="111" spans="1:25" ht="14.25" x14ac:dyDescent="0.2">
      <c r="A111" s="4" t="s">
        <v>121</v>
      </c>
      <c r="B111" s="4"/>
      <c r="C111" s="4"/>
      <c r="D111" s="4"/>
      <c r="E111" s="4"/>
      <c r="F111" s="4"/>
      <c r="G111" s="4"/>
      <c r="H111" s="4"/>
      <c r="I111" s="4" t="s">
        <v>124</v>
      </c>
      <c r="J111" s="4"/>
      <c r="K111" s="4"/>
      <c r="L111" s="4"/>
      <c r="M111" s="4"/>
      <c r="N111" s="12" t="s">
        <v>107</v>
      </c>
      <c r="P111" s="4" t="s">
        <v>65</v>
      </c>
      <c r="Q111" s="4"/>
      <c r="R111" s="4"/>
      <c r="S111" s="4"/>
      <c r="T111" s="4">
        <v>50</v>
      </c>
      <c r="U111" s="4"/>
      <c r="V111" s="4"/>
      <c r="W111" s="4"/>
      <c r="X111" s="49">
        <v>100</v>
      </c>
      <c r="Y111" s="12" t="s">
        <v>42</v>
      </c>
    </row>
    <row r="112" spans="1:25" ht="14.25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11"/>
      <c r="P112" s="4" t="s">
        <v>66</v>
      </c>
      <c r="Q112" s="4"/>
      <c r="R112" s="4"/>
      <c r="S112" s="4"/>
      <c r="T112" s="4">
        <v>100</v>
      </c>
      <c r="U112" s="4"/>
      <c r="V112" s="4"/>
      <c r="W112" s="4"/>
      <c r="X112" s="4"/>
      <c r="Y112" s="12" t="s">
        <v>42</v>
      </c>
    </row>
    <row r="113" spans="1:25" ht="14.25" x14ac:dyDescent="0.2">
      <c r="A113" s="4" t="s">
        <v>105</v>
      </c>
      <c r="B113" s="4"/>
      <c r="C113" s="4"/>
      <c r="D113" s="4"/>
      <c r="E113" s="4"/>
      <c r="F113" s="4"/>
      <c r="G113" s="4"/>
      <c r="H113" s="4"/>
      <c r="I113" s="4">
        <v>1235</v>
      </c>
      <c r="J113" s="4"/>
      <c r="K113" s="4"/>
      <c r="L113" s="4"/>
      <c r="M113" s="4"/>
      <c r="N113" s="12" t="s">
        <v>107</v>
      </c>
      <c r="P113" s="4" t="s">
        <v>67</v>
      </c>
      <c r="Q113" s="4"/>
      <c r="R113" s="4"/>
      <c r="S113" s="4"/>
      <c r="T113" s="4">
        <v>50</v>
      </c>
      <c r="U113" s="4"/>
      <c r="V113" s="4"/>
      <c r="W113" s="4"/>
      <c r="X113" s="4"/>
      <c r="Y113" s="12" t="s">
        <v>42</v>
      </c>
    </row>
    <row r="114" spans="1:25" ht="14.2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12"/>
      <c r="P114" s="4" t="s">
        <v>68</v>
      </c>
      <c r="Q114" s="4"/>
      <c r="R114" s="4"/>
      <c r="S114" s="4"/>
      <c r="T114" s="4">
        <v>100</v>
      </c>
      <c r="U114" s="4"/>
      <c r="V114" s="4"/>
      <c r="W114" s="4"/>
      <c r="X114" s="4"/>
      <c r="Y114" s="12" t="s">
        <v>42</v>
      </c>
    </row>
    <row r="115" spans="1:25" ht="14.25" x14ac:dyDescent="0.2">
      <c r="A115" s="9" t="s">
        <v>126</v>
      </c>
      <c r="B115" s="9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12"/>
      <c r="P115" s="4" t="s">
        <v>69</v>
      </c>
      <c r="Q115" s="4"/>
      <c r="R115" s="4"/>
      <c r="S115" s="4"/>
      <c r="T115" s="4">
        <v>100</v>
      </c>
      <c r="U115" s="4"/>
      <c r="V115" s="4"/>
      <c r="W115" s="4"/>
      <c r="X115" s="4"/>
      <c r="Y115" s="12" t="s">
        <v>42</v>
      </c>
    </row>
    <row r="116" spans="1:25" ht="14.2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12"/>
      <c r="P116" s="4" t="s">
        <v>54</v>
      </c>
      <c r="Q116" s="4"/>
      <c r="R116" s="4"/>
      <c r="S116" s="4"/>
      <c r="T116" s="4">
        <v>100</v>
      </c>
      <c r="U116" s="4"/>
      <c r="V116" s="4"/>
      <c r="W116" s="4"/>
      <c r="X116" s="49">
        <v>100</v>
      </c>
      <c r="Y116" s="12" t="s">
        <v>42</v>
      </c>
    </row>
    <row r="117" spans="1:25" ht="14.25" x14ac:dyDescent="0.2">
      <c r="A117" s="4" t="s">
        <v>0</v>
      </c>
      <c r="B117" s="4"/>
      <c r="C117" s="4"/>
      <c r="D117" s="4"/>
      <c r="E117" s="4"/>
      <c r="F117" s="4"/>
      <c r="G117" s="4"/>
      <c r="H117" s="4"/>
      <c r="I117" s="4" t="s">
        <v>122</v>
      </c>
      <c r="J117" s="4"/>
      <c r="K117" s="4"/>
      <c r="M117" s="49" t="s">
        <v>245</v>
      </c>
      <c r="N117" s="12"/>
      <c r="P117" s="4"/>
      <c r="Q117" s="4"/>
      <c r="R117" s="4"/>
      <c r="S117" s="4"/>
      <c r="T117" s="4"/>
      <c r="U117" s="4"/>
      <c r="V117" s="4"/>
      <c r="W117" s="4"/>
      <c r="X117" s="4"/>
      <c r="Y117" s="12"/>
    </row>
    <row r="118" spans="1:25" ht="14.25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12"/>
      <c r="P118" s="9" t="s">
        <v>44</v>
      </c>
      <c r="Q118" s="9"/>
      <c r="R118" s="9"/>
      <c r="S118" s="9"/>
      <c r="T118" s="4"/>
      <c r="U118" s="4"/>
      <c r="V118" s="4"/>
      <c r="W118" s="4"/>
      <c r="X118" s="4"/>
      <c r="Y118" s="12"/>
    </row>
    <row r="119" spans="1:25" ht="14.25" x14ac:dyDescent="0.2">
      <c r="A119" s="4" t="s">
        <v>104</v>
      </c>
      <c r="B119" s="4"/>
      <c r="C119" s="4"/>
      <c r="D119" s="4"/>
      <c r="E119" s="4"/>
      <c r="F119" s="4"/>
      <c r="G119" s="4"/>
      <c r="H119" s="4"/>
      <c r="I119" s="4">
        <v>1.89</v>
      </c>
      <c r="J119" s="4"/>
      <c r="K119" s="4">
        <v>0</v>
      </c>
      <c r="L119" s="4"/>
      <c r="M119" s="47">
        <v>77.5</v>
      </c>
      <c r="N119" s="12" t="s">
        <v>26</v>
      </c>
      <c r="P119" s="4" t="s">
        <v>48</v>
      </c>
      <c r="Q119" s="4"/>
      <c r="R119" s="4"/>
      <c r="S119" s="4"/>
      <c r="T119" s="4">
        <v>7.7</v>
      </c>
      <c r="U119" s="4"/>
      <c r="V119" s="4"/>
      <c r="W119" s="4"/>
      <c r="X119" s="49">
        <v>7.7</v>
      </c>
      <c r="Y119" s="12" t="s">
        <v>49</v>
      </c>
    </row>
    <row r="120" spans="1:25" ht="14.2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12"/>
      <c r="P120" s="4" t="s">
        <v>50</v>
      </c>
      <c r="Q120" s="4"/>
      <c r="R120" s="4"/>
      <c r="S120" s="4"/>
      <c r="T120" s="4">
        <v>1.2</v>
      </c>
      <c r="U120" s="4"/>
      <c r="V120" s="4"/>
      <c r="W120" s="4"/>
      <c r="X120" s="49">
        <v>0</v>
      </c>
      <c r="Y120" s="12" t="s">
        <v>49</v>
      </c>
    </row>
    <row r="121" spans="1:25" ht="14.25" x14ac:dyDescent="0.2">
      <c r="A121" s="4" t="s">
        <v>105</v>
      </c>
      <c r="B121" s="4"/>
      <c r="C121" s="4"/>
      <c r="D121" s="4"/>
      <c r="E121" s="4"/>
      <c r="F121" s="4"/>
      <c r="G121" s="4"/>
      <c r="H121" s="4"/>
      <c r="I121" s="4">
        <v>4250</v>
      </c>
      <c r="J121" s="4"/>
      <c r="K121" s="4"/>
      <c r="L121" s="4"/>
      <c r="M121" s="4"/>
      <c r="N121" s="12" t="s">
        <v>107</v>
      </c>
      <c r="P121" s="4" t="s">
        <v>51</v>
      </c>
      <c r="Q121" s="4"/>
      <c r="R121" s="4"/>
      <c r="S121" s="4"/>
      <c r="T121" s="4">
        <v>3.8</v>
      </c>
      <c r="U121" s="4"/>
      <c r="V121" s="4"/>
      <c r="W121" s="4"/>
      <c r="X121" s="49">
        <v>3.8</v>
      </c>
      <c r="Y121" s="12" t="s">
        <v>49</v>
      </c>
    </row>
    <row r="122" spans="1:25" ht="14.25" x14ac:dyDescent="0.2">
      <c r="A122" s="4"/>
      <c r="B122" s="4"/>
      <c r="C122" s="4"/>
      <c r="D122" s="4"/>
      <c r="E122" s="4"/>
      <c r="F122" s="4"/>
      <c r="G122" s="4"/>
      <c r="H122" s="4"/>
      <c r="J122" s="4"/>
      <c r="K122" s="4"/>
      <c r="L122" s="4"/>
      <c r="M122" s="4"/>
      <c r="N122" s="12"/>
      <c r="P122" s="4" t="s">
        <v>52</v>
      </c>
      <c r="Q122" s="4"/>
      <c r="R122" s="4"/>
      <c r="S122" s="4"/>
      <c r="T122" s="4">
        <v>1.8</v>
      </c>
      <c r="U122" s="4"/>
      <c r="V122" s="4"/>
      <c r="W122" s="4"/>
      <c r="X122" s="49">
        <v>1.8</v>
      </c>
      <c r="Y122" s="12" t="s">
        <v>49</v>
      </c>
    </row>
    <row r="123" spans="1:25" ht="14.25" x14ac:dyDescent="0.2">
      <c r="A123" s="4" t="s">
        <v>120</v>
      </c>
      <c r="B123" s="4"/>
      <c r="C123" s="4"/>
      <c r="D123" s="4"/>
      <c r="E123" s="4"/>
      <c r="F123" s="4"/>
      <c r="G123" s="4"/>
      <c r="H123" s="4"/>
      <c r="I123" s="4" t="s">
        <v>123</v>
      </c>
      <c r="J123" s="4"/>
      <c r="K123" s="4"/>
      <c r="L123" s="4"/>
      <c r="M123" s="4"/>
      <c r="N123" s="12" t="s">
        <v>115</v>
      </c>
      <c r="P123" s="4" t="s">
        <v>62</v>
      </c>
      <c r="Q123" s="4"/>
      <c r="R123" s="4"/>
      <c r="S123" s="4"/>
      <c r="T123" s="4">
        <v>0.8</v>
      </c>
      <c r="U123" s="4"/>
      <c r="V123" s="4"/>
      <c r="W123" s="4"/>
      <c r="X123" s="49">
        <v>0</v>
      </c>
      <c r="Y123" s="12" t="s">
        <v>49</v>
      </c>
    </row>
    <row r="124" spans="1:25" ht="14.25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N124" s="12"/>
      <c r="P124" s="4" t="s">
        <v>54</v>
      </c>
      <c r="Q124" s="4"/>
      <c r="R124" s="4"/>
      <c r="S124" s="4"/>
      <c r="T124" s="4">
        <v>0.1</v>
      </c>
      <c r="U124" s="4"/>
      <c r="V124" s="4"/>
      <c r="W124" s="4"/>
      <c r="X124" s="49">
        <v>0.1</v>
      </c>
      <c r="Y124" s="12" t="s">
        <v>49</v>
      </c>
    </row>
    <row r="125" spans="1:25" ht="14.25" x14ac:dyDescent="0.2">
      <c r="A125" s="4" t="s">
        <v>121</v>
      </c>
      <c r="B125" s="4"/>
      <c r="C125" s="4"/>
      <c r="D125" s="4"/>
      <c r="E125" s="4"/>
      <c r="F125" s="4"/>
      <c r="G125" s="4"/>
      <c r="H125" s="4"/>
      <c r="I125" s="4" t="s">
        <v>124</v>
      </c>
      <c r="J125" s="4"/>
      <c r="K125" s="4"/>
      <c r="L125" s="4"/>
      <c r="M125" s="4"/>
      <c r="N125" s="12" t="s">
        <v>107</v>
      </c>
      <c r="P125" s="4" t="s">
        <v>223</v>
      </c>
      <c r="T125" s="4">
        <v>0</v>
      </c>
      <c r="X125" s="49">
        <v>2</v>
      </c>
      <c r="Y125" s="12" t="s">
        <v>80</v>
      </c>
    </row>
    <row r="126" spans="1:25" ht="14.2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11"/>
      <c r="P126" s="4" t="s">
        <v>55</v>
      </c>
      <c r="Q126" s="4"/>
      <c r="R126" s="4"/>
      <c r="S126" s="4"/>
      <c r="T126" s="4">
        <v>19</v>
      </c>
      <c r="U126" s="4"/>
      <c r="V126" s="4"/>
      <c r="W126" s="4"/>
      <c r="X126" s="49">
        <v>19</v>
      </c>
      <c r="Y126" s="12" t="s">
        <v>42</v>
      </c>
    </row>
    <row r="127" spans="1:25" ht="14.25" x14ac:dyDescent="0.2">
      <c r="A127" s="4" t="s">
        <v>105</v>
      </c>
      <c r="B127" s="4"/>
      <c r="C127" s="4"/>
      <c r="D127" s="4"/>
      <c r="E127" s="4"/>
      <c r="F127" s="4"/>
      <c r="G127" s="4"/>
      <c r="H127" s="4"/>
      <c r="I127" s="4">
        <v>1235</v>
      </c>
      <c r="J127" s="4"/>
      <c r="K127" s="4"/>
      <c r="L127" s="4"/>
      <c r="M127" s="4"/>
      <c r="N127" s="12" t="s">
        <v>107</v>
      </c>
      <c r="P127" s="4" t="s">
        <v>56</v>
      </c>
      <c r="Q127" s="4"/>
      <c r="R127" s="4"/>
      <c r="S127" s="4"/>
      <c r="T127" s="4">
        <v>9</v>
      </c>
      <c r="U127" s="4"/>
      <c r="V127" s="4"/>
      <c r="W127" s="4"/>
      <c r="X127" s="49">
        <v>2</v>
      </c>
      <c r="Y127" s="12"/>
    </row>
    <row r="128" spans="1:25" ht="14.2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12"/>
      <c r="P128" s="13" t="s">
        <v>57</v>
      </c>
      <c r="Q128" s="13"/>
      <c r="R128" s="4"/>
      <c r="S128" s="4"/>
      <c r="T128" s="4"/>
      <c r="U128" s="4"/>
      <c r="V128" s="4"/>
      <c r="W128" s="4"/>
      <c r="X128" s="49"/>
      <c r="Y128" s="12" t="s">
        <v>42</v>
      </c>
    </row>
    <row r="129" spans="1:25" ht="14.2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12"/>
      <c r="P129" s="4" t="s">
        <v>50</v>
      </c>
      <c r="R129" s="4"/>
      <c r="S129" s="4"/>
      <c r="T129" s="4">
        <v>0</v>
      </c>
      <c r="U129" s="4"/>
      <c r="V129" s="4"/>
      <c r="W129" s="4"/>
      <c r="X129" s="49">
        <v>0</v>
      </c>
      <c r="Y129" s="12" t="s">
        <v>42</v>
      </c>
    </row>
    <row r="130" spans="1:25" ht="14.25" x14ac:dyDescent="0.2">
      <c r="A130" s="9" t="s">
        <v>127</v>
      </c>
      <c r="B130" s="9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12"/>
      <c r="P130" s="4" t="s">
        <v>51</v>
      </c>
      <c r="Q130" s="4"/>
      <c r="R130" s="4"/>
      <c r="S130" s="4"/>
      <c r="T130" s="4">
        <v>0</v>
      </c>
      <c r="U130" s="4"/>
      <c r="V130" s="4"/>
      <c r="W130" s="4"/>
      <c r="X130" s="49">
        <v>0</v>
      </c>
      <c r="Y130" s="12" t="s">
        <v>42</v>
      </c>
    </row>
    <row r="131" spans="1:25" ht="14.2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12"/>
      <c r="P131" s="4" t="s">
        <v>52</v>
      </c>
      <c r="Q131" s="4"/>
      <c r="R131" s="4"/>
      <c r="S131" s="4"/>
      <c r="T131" s="4">
        <v>0</v>
      </c>
      <c r="U131" s="4"/>
      <c r="V131" s="4"/>
      <c r="W131" s="4"/>
      <c r="X131" s="49">
        <v>0</v>
      </c>
      <c r="Y131" s="12" t="s">
        <v>42</v>
      </c>
    </row>
    <row r="132" spans="1:25" ht="14.25" x14ac:dyDescent="0.2">
      <c r="A132" s="4" t="s">
        <v>0</v>
      </c>
      <c r="B132" s="4"/>
      <c r="C132" s="4"/>
      <c r="D132" s="4"/>
      <c r="E132" s="4"/>
      <c r="F132" s="4"/>
      <c r="G132" s="4"/>
      <c r="H132" s="4"/>
      <c r="I132" s="4" t="s">
        <v>128</v>
      </c>
      <c r="J132" s="4"/>
      <c r="K132" s="4"/>
      <c r="L132" s="4"/>
      <c r="M132" s="4"/>
      <c r="N132" s="12"/>
      <c r="P132" s="4" t="s">
        <v>62</v>
      </c>
      <c r="Q132" s="4"/>
      <c r="R132" s="4"/>
      <c r="S132" s="4"/>
      <c r="T132" s="4">
        <v>100</v>
      </c>
      <c r="U132" s="4"/>
      <c r="V132" s="4"/>
      <c r="W132" s="4"/>
      <c r="X132" s="49">
        <v>0</v>
      </c>
      <c r="Y132" s="12" t="s">
        <v>42</v>
      </c>
    </row>
    <row r="133" spans="1:25" ht="14.25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12"/>
      <c r="P133" s="4" t="s">
        <v>54</v>
      </c>
      <c r="Q133" s="4"/>
      <c r="R133" s="4"/>
      <c r="S133" s="4"/>
      <c r="T133" s="4">
        <v>100</v>
      </c>
      <c r="U133" s="4"/>
      <c r="V133" s="4"/>
      <c r="W133" s="4"/>
      <c r="X133" s="49">
        <v>100</v>
      </c>
      <c r="Y133" s="12"/>
    </row>
    <row r="134" spans="1:25" ht="14.25" x14ac:dyDescent="0.2">
      <c r="A134" s="4" t="s">
        <v>104</v>
      </c>
      <c r="B134" s="4"/>
      <c r="C134" s="4"/>
      <c r="D134" s="4"/>
      <c r="E134" s="4"/>
      <c r="F134" s="4"/>
      <c r="G134" s="4"/>
      <c r="H134" s="4"/>
      <c r="I134" s="4">
        <v>0.15</v>
      </c>
      <c r="J134" s="4"/>
      <c r="K134" s="28">
        <v>29.3</v>
      </c>
      <c r="L134" s="4"/>
      <c r="M134" s="47">
        <v>77.5</v>
      </c>
      <c r="N134" s="12" t="s">
        <v>26</v>
      </c>
      <c r="P134" s="4" t="s">
        <v>223</v>
      </c>
      <c r="Q134" s="4"/>
      <c r="R134" s="4"/>
      <c r="S134" s="4"/>
      <c r="T134" s="4"/>
      <c r="U134" s="4"/>
      <c r="V134" s="4"/>
      <c r="W134" s="4"/>
      <c r="X134" s="49">
        <v>50</v>
      </c>
      <c r="Y134" s="12"/>
    </row>
    <row r="135" spans="1:25" ht="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12"/>
      <c r="P135" s="5" t="s">
        <v>72</v>
      </c>
      <c r="Q135" s="4"/>
      <c r="R135" s="4"/>
      <c r="S135" s="4"/>
      <c r="T135" s="4"/>
      <c r="U135" s="4"/>
      <c r="V135" s="4"/>
      <c r="W135" s="4"/>
      <c r="X135" s="4"/>
      <c r="Y135" s="12" t="s">
        <v>35</v>
      </c>
    </row>
    <row r="136" spans="1:25" ht="14.25" x14ac:dyDescent="0.2">
      <c r="A136" s="4" t="s">
        <v>105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12" t="s">
        <v>107</v>
      </c>
      <c r="P136" s="4" t="s">
        <v>73</v>
      </c>
      <c r="Q136" s="4"/>
      <c r="R136" s="4"/>
      <c r="S136" s="4"/>
      <c r="T136" s="4">
        <v>0</v>
      </c>
      <c r="U136" s="4"/>
      <c r="V136" s="4"/>
      <c r="W136" s="4"/>
      <c r="X136" s="4"/>
      <c r="Y136" s="12" t="s">
        <v>35</v>
      </c>
    </row>
    <row r="137" spans="1:25" ht="14.25" x14ac:dyDescent="0.2">
      <c r="A137" s="4"/>
      <c r="B137" s="4"/>
      <c r="C137" s="4"/>
      <c r="D137" s="4"/>
      <c r="E137" s="4"/>
      <c r="F137" s="4"/>
      <c r="G137" s="4"/>
      <c r="H137" s="4"/>
      <c r="I137" s="4" t="s">
        <v>123</v>
      </c>
      <c r="J137" s="4"/>
      <c r="K137" s="4"/>
      <c r="L137" s="4"/>
      <c r="M137" s="4"/>
      <c r="N137" s="12"/>
      <c r="P137" s="4" t="s">
        <v>74</v>
      </c>
      <c r="Q137" s="4"/>
      <c r="R137" s="4"/>
      <c r="S137" s="4"/>
      <c r="T137" s="4">
        <v>0</v>
      </c>
      <c r="U137" s="4"/>
      <c r="V137" s="4"/>
      <c r="W137" s="4"/>
      <c r="X137" s="4"/>
      <c r="Y137" s="12" t="s">
        <v>27</v>
      </c>
    </row>
    <row r="138" spans="1:25" ht="14.25" x14ac:dyDescent="0.2">
      <c r="A138" s="4" t="s">
        <v>120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12" t="s">
        <v>115</v>
      </c>
      <c r="P138" s="4" t="s">
        <v>75</v>
      </c>
      <c r="Q138" s="4"/>
      <c r="R138" s="4"/>
      <c r="S138" s="4"/>
      <c r="T138" s="4">
        <v>0</v>
      </c>
      <c r="U138" s="4"/>
      <c r="V138" s="4"/>
      <c r="W138" s="4"/>
      <c r="X138" s="4"/>
      <c r="Y138" s="12" t="s">
        <v>27</v>
      </c>
    </row>
    <row r="139" spans="1:25" ht="14.25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12"/>
      <c r="P139" s="4" t="s">
        <v>76</v>
      </c>
      <c r="Q139" s="4"/>
      <c r="R139" s="4"/>
      <c r="S139" s="4"/>
      <c r="T139" s="4">
        <v>0</v>
      </c>
      <c r="U139" s="4"/>
      <c r="V139" s="4"/>
      <c r="W139" s="4"/>
      <c r="X139" s="4"/>
      <c r="Y139" s="12" t="s">
        <v>27</v>
      </c>
    </row>
    <row r="140" spans="1:25" ht="14.25" x14ac:dyDescent="0.2">
      <c r="A140" s="4" t="s">
        <v>121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12" t="s">
        <v>107</v>
      </c>
      <c r="P140" s="4" t="s">
        <v>77</v>
      </c>
      <c r="Q140" s="4"/>
      <c r="R140" s="4"/>
      <c r="S140" s="4"/>
      <c r="T140" s="4">
        <v>195</v>
      </c>
      <c r="U140" s="4"/>
      <c r="V140" s="22">
        <v>0</v>
      </c>
      <c r="W140" s="4"/>
      <c r="X140" s="49">
        <v>0</v>
      </c>
      <c r="Y140" s="12" t="s">
        <v>79</v>
      </c>
    </row>
    <row r="141" spans="1:25" ht="14.2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11"/>
      <c r="P141" s="4" t="s">
        <v>78</v>
      </c>
      <c r="Q141" s="4"/>
      <c r="R141" s="4"/>
      <c r="S141" s="4"/>
      <c r="T141" s="4">
        <v>0</v>
      </c>
      <c r="U141" s="4"/>
      <c r="V141" s="4"/>
      <c r="W141" s="4"/>
      <c r="X141" s="4"/>
      <c r="Y141" s="12"/>
    </row>
    <row r="142" spans="1:25" ht="14.25" x14ac:dyDescent="0.2">
      <c r="A142" s="4" t="s">
        <v>105</v>
      </c>
      <c r="B142" s="4"/>
      <c r="C142" s="4"/>
      <c r="D142" s="4"/>
      <c r="E142" s="4"/>
      <c r="F142" s="4"/>
      <c r="G142" s="4"/>
      <c r="H142" s="4"/>
      <c r="I142" s="4">
        <v>8341.5</v>
      </c>
      <c r="J142" s="4"/>
      <c r="K142" s="4"/>
      <c r="L142" s="4"/>
      <c r="M142" s="4"/>
      <c r="N142" s="12" t="s">
        <v>107</v>
      </c>
      <c r="P142" s="4"/>
      <c r="Q142" s="4"/>
      <c r="R142" s="4"/>
      <c r="S142" s="4"/>
      <c r="T142" s="4"/>
      <c r="U142" s="4"/>
      <c r="V142" s="4"/>
      <c r="W142" s="4"/>
      <c r="X142" s="4"/>
      <c r="Y142" s="12"/>
    </row>
    <row r="143" spans="1:25" ht="14.2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12"/>
      <c r="P143" s="4"/>
      <c r="Q143" s="4"/>
      <c r="R143" s="4"/>
      <c r="S143" s="4"/>
      <c r="T143" s="4"/>
      <c r="U143" s="4"/>
      <c r="V143" s="4"/>
      <c r="W143" s="4"/>
      <c r="X143" s="4"/>
      <c r="Y143" s="12"/>
    </row>
    <row r="144" spans="1:25" ht="14.25" x14ac:dyDescent="0.2">
      <c r="A144" s="4" t="s">
        <v>106</v>
      </c>
      <c r="B144" s="4"/>
      <c r="C144" s="4"/>
      <c r="D144" s="4"/>
      <c r="E144" s="4"/>
      <c r="F144" s="4"/>
      <c r="G144" s="4"/>
      <c r="H144" s="4"/>
      <c r="I144" s="4">
        <v>3</v>
      </c>
      <c r="J144" s="4"/>
      <c r="K144" s="4"/>
      <c r="L144" s="4"/>
      <c r="M144" s="4"/>
      <c r="N144" s="12" t="s">
        <v>108</v>
      </c>
      <c r="P144" s="4"/>
      <c r="Q144" s="4"/>
      <c r="R144" s="4"/>
      <c r="S144" s="4"/>
      <c r="T144" s="4"/>
      <c r="U144" s="4"/>
      <c r="V144" s="4"/>
      <c r="W144" s="4"/>
      <c r="X144" s="4"/>
      <c r="Y144" s="12"/>
    </row>
    <row r="145" spans="1:25" ht="14.25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12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4.25" x14ac:dyDescent="0.2">
      <c r="A146" s="9" t="s">
        <v>125</v>
      </c>
      <c r="B146" s="9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12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4.2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12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4.25" x14ac:dyDescent="0.2">
      <c r="A148" s="4" t="s">
        <v>0</v>
      </c>
      <c r="B148" s="4"/>
      <c r="C148" s="4"/>
      <c r="D148" s="4"/>
      <c r="E148" s="4"/>
      <c r="F148" s="4"/>
      <c r="G148" s="4"/>
      <c r="H148" s="4"/>
      <c r="I148" s="4" t="s">
        <v>122</v>
      </c>
      <c r="J148" s="4"/>
      <c r="K148" s="4"/>
      <c r="L148" s="4"/>
      <c r="M148" s="4"/>
      <c r="N148" s="12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4.2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12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4.25" x14ac:dyDescent="0.2">
      <c r="A150" s="4" t="s">
        <v>104</v>
      </c>
      <c r="B150" s="4"/>
      <c r="C150" s="4"/>
      <c r="D150" s="4"/>
      <c r="E150" s="4"/>
      <c r="F150" s="4"/>
      <c r="G150" s="4"/>
      <c r="H150" s="4"/>
      <c r="I150" s="4">
        <v>5.2</v>
      </c>
      <c r="J150" s="4"/>
      <c r="K150" s="4">
        <v>0</v>
      </c>
      <c r="L150" s="4"/>
      <c r="M150" s="4">
        <v>0</v>
      </c>
      <c r="N150" s="12" t="s">
        <v>26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4.25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12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4.25" x14ac:dyDescent="0.2">
      <c r="A152" s="4" t="s">
        <v>105</v>
      </c>
      <c r="B152" s="4"/>
      <c r="C152" s="4"/>
      <c r="D152" s="4"/>
      <c r="E152" s="4"/>
      <c r="F152" s="4"/>
      <c r="G152" s="4"/>
      <c r="H152" s="4"/>
      <c r="I152" s="4">
        <v>4250</v>
      </c>
      <c r="J152" s="4"/>
      <c r="K152" s="4"/>
      <c r="L152" s="4"/>
      <c r="M152" s="4"/>
      <c r="N152" s="12" t="s">
        <v>107</v>
      </c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4.25" x14ac:dyDescent="0.2">
      <c r="A153" s="4"/>
      <c r="B153" s="4"/>
      <c r="C153" s="4"/>
      <c r="D153" s="4"/>
      <c r="E153" s="4"/>
      <c r="F153" s="4"/>
      <c r="G153" s="4"/>
      <c r="H153" s="4"/>
      <c r="J153" s="4"/>
      <c r="K153" s="4"/>
      <c r="L153" s="4"/>
      <c r="M153" s="4"/>
      <c r="N153" s="12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4.25" x14ac:dyDescent="0.2">
      <c r="A154" s="4" t="s">
        <v>120</v>
      </c>
      <c r="B154" s="4"/>
      <c r="C154" s="4"/>
      <c r="D154" s="4"/>
      <c r="E154" s="4"/>
      <c r="F154" s="4"/>
      <c r="G154" s="4"/>
      <c r="H154" s="4"/>
      <c r="I154" s="4" t="s">
        <v>123</v>
      </c>
      <c r="J154" s="4"/>
      <c r="K154" s="4"/>
      <c r="L154" s="4"/>
      <c r="M154" s="4"/>
      <c r="N154" s="12" t="s">
        <v>115</v>
      </c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4.2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N155" s="12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4.25" x14ac:dyDescent="0.2">
      <c r="A156" s="4" t="s">
        <v>121</v>
      </c>
      <c r="B156" s="4"/>
      <c r="C156" s="4"/>
      <c r="D156" s="4"/>
      <c r="E156" s="4"/>
      <c r="F156" s="4"/>
      <c r="G156" s="4"/>
      <c r="H156" s="4"/>
      <c r="I156" s="4" t="s">
        <v>124</v>
      </c>
      <c r="J156" s="4"/>
      <c r="K156" s="4"/>
      <c r="L156" s="4"/>
      <c r="M156" s="4"/>
      <c r="N156" s="12" t="s">
        <v>107</v>
      </c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4.25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11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4.25" x14ac:dyDescent="0.2">
      <c r="A158" s="4" t="s">
        <v>105</v>
      </c>
      <c r="B158" s="4"/>
      <c r="C158" s="4"/>
      <c r="D158" s="4"/>
      <c r="E158" s="4"/>
      <c r="F158" s="4"/>
      <c r="G158" s="4"/>
      <c r="H158" s="4"/>
      <c r="I158" s="4">
        <v>1235</v>
      </c>
      <c r="J158" s="4"/>
      <c r="K158" s="4"/>
      <c r="L158" s="4"/>
      <c r="M158" s="4"/>
      <c r="N158" s="12" t="s">
        <v>107</v>
      </c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4.2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4.25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1:14" ht="14.25" x14ac:dyDescent="0.2">
      <c r="A161" s="9" t="s">
        <v>129</v>
      </c>
      <c r="B161" s="9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12"/>
    </row>
    <row r="162" spans="1:14" ht="14.2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12"/>
    </row>
    <row r="163" spans="1:14" ht="14.25" x14ac:dyDescent="0.2">
      <c r="A163" s="4" t="s">
        <v>0</v>
      </c>
      <c r="B163" s="4"/>
      <c r="C163" s="4"/>
      <c r="D163" s="4"/>
      <c r="E163" s="4"/>
      <c r="F163" s="4"/>
      <c r="G163" s="4"/>
      <c r="H163" s="4"/>
      <c r="I163" s="4" t="s">
        <v>130</v>
      </c>
      <c r="J163" s="4"/>
      <c r="K163" s="4"/>
      <c r="L163" s="4"/>
      <c r="M163" s="4"/>
      <c r="N163" s="12"/>
    </row>
    <row r="164" spans="1:14" ht="14.2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12"/>
    </row>
    <row r="165" spans="1:14" ht="14.25" x14ac:dyDescent="0.2">
      <c r="A165" s="4" t="s">
        <v>104</v>
      </c>
      <c r="B165" s="4"/>
      <c r="C165" s="4"/>
      <c r="D165" s="4"/>
      <c r="E165" s="4"/>
      <c r="F165" s="4"/>
      <c r="G165" s="4"/>
      <c r="H165" s="4"/>
      <c r="I165" s="4">
        <v>4.09</v>
      </c>
      <c r="J165" s="4"/>
      <c r="K165" s="28">
        <v>91.4</v>
      </c>
      <c r="L165" s="4"/>
      <c r="M165" s="47">
        <v>0</v>
      </c>
      <c r="N165" s="12" t="s">
        <v>26</v>
      </c>
    </row>
    <row r="166" spans="1:14" ht="14.25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12"/>
    </row>
    <row r="167" spans="1:14" ht="14.25" x14ac:dyDescent="0.2">
      <c r="A167" s="4" t="s">
        <v>105</v>
      </c>
      <c r="B167" s="4"/>
      <c r="C167" s="4"/>
      <c r="D167" s="4"/>
      <c r="E167" s="4"/>
      <c r="F167" s="4"/>
      <c r="G167" s="4"/>
      <c r="H167" s="4"/>
      <c r="I167" s="4">
        <v>9945</v>
      </c>
      <c r="J167" s="4"/>
      <c r="K167" s="4"/>
      <c r="L167" s="4"/>
      <c r="N167" s="12" t="s">
        <v>107</v>
      </c>
    </row>
    <row r="168" spans="1:14" ht="14.25" x14ac:dyDescent="0.2">
      <c r="A168" s="4"/>
      <c r="B168" s="4"/>
      <c r="C168" s="4"/>
      <c r="D168" s="4"/>
      <c r="E168" s="4"/>
      <c r="F168" s="4"/>
      <c r="G168" s="4"/>
      <c r="H168" s="4"/>
      <c r="J168" s="4"/>
      <c r="K168" s="4"/>
      <c r="L168" s="4"/>
      <c r="M168" s="4"/>
      <c r="N168" s="12"/>
    </row>
    <row r="169" spans="1:14" ht="14.25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12"/>
    </row>
    <row r="170" spans="1:14" ht="14.2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12"/>
    </row>
    <row r="171" spans="1:14" ht="14.25" x14ac:dyDescent="0.2">
      <c r="A171" s="4" t="s">
        <v>121</v>
      </c>
      <c r="B171" s="4"/>
      <c r="C171" s="4"/>
      <c r="D171" s="4"/>
      <c r="E171" s="4"/>
      <c r="F171" s="4"/>
      <c r="G171" s="4"/>
      <c r="H171" s="4"/>
      <c r="I171" s="4" t="s">
        <v>131</v>
      </c>
      <c r="J171" s="4"/>
      <c r="K171" s="4"/>
      <c r="L171" s="4"/>
      <c r="M171" s="4"/>
      <c r="N171" s="12" t="s">
        <v>107</v>
      </c>
    </row>
    <row r="172" spans="1:14" ht="14.25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11"/>
    </row>
    <row r="173" spans="1:14" ht="14.25" x14ac:dyDescent="0.2">
      <c r="A173" s="9" t="s">
        <v>132</v>
      </c>
      <c r="B173" s="9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12"/>
    </row>
    <row r="174" spans="1:14" ht="14.2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12"/>
    </row>
    <row r="175" spans="1:14" ht="14.25" x14ac:dyDescent="0.2">
      <c r="A175" s="4" t="s">
        <v>0</v>
      </c>
      <c r="B175" s="4"/>
      <c r="C175" s="4"/>
      <c r="D175" s="4"/>
      <c r="E175" s="4"/>
      <c r="F175" s="4"/>
      <c r="G175" s="4"/>
      <c r="H175" s="4"/>
      <c r="I175" s="4" t="s">
        <v>130</v>
      </c>
      <c r="J175" s="4"/>
      <c r="K175" s="4"/>
      <c r="L175" s="4"/>
      <c r="M175" s="4"/>
      <c r="N175" s="12"/>
    </row>
    <row r="176" spans="1:14" ht="14.2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12"/>
    </row>
    <row r="177" spans="1:14" ht="14.25" x14ac:dyDescent="0.2">
      <c r="A177" s="4" t="s">
        <v>104</v>
      </c>
      <c r="B177" s="4"/>
      <c r="C177" s="4"/>
      <c r="D177" s="4"/>
      <c r="E177" s="4"/>
      <c r="F177" s="4"/>
      <c r="G177" s="4"/>
      <c r="H177" s="4"/>
      <c r="I177" s="4">
        <v>4.05</v>
      </c>
      <c r="J177" s="4"/>
      <c r="K177" s="4">
        <v>0</v>
      </c>
      <c r="L177" s="4"/>
      <c r="M177" s="4">
        <v>0</v>
      </c>
      <c r="N177" s="12" t="s">
        <v>26</v>
      </c>
    </row>
    <row r="178" spans="1:14" ht="14.25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12"/>
    </row>
    <row r="179" spans="1:14" ht="14.25" x14ac:dyDescent="0.2">
      <c r="A179" s="4" t="s">
        <v>105</v>
      </c>
      <c r="B179" s="4"/>
      <c r="C179" s="4"/>
      <c r="D179" s="4"/>
      <c r="E179" s="4"/>
      <c r="F179" s="4"/>
      <c r="G179" s="4"/>
      <c r="H179" s="4"/>
      <c r="I179" s="4">
        <v>9945</v>
      </c>
      <c r="J179" s="4"/>
      <c r="K179" s="4"/>
      <c r="L179" s="4"/>
      <c r="M179" s="4"/>
      <c r="N179" s="12" t="s">
        <v>107</v>
      </c>
    </row>
    <row r="180" spans="1:14" ht="14.25" x14ac:dyDescent="0.2">
      <c r="A180" s="4"/>
      <c r="B180" s="4"/>
      <c r="C180" s="4"/>
      <c r="D180" s="4"/>
      <c r="E180" s="4"/>
      <c r="F180" s="4"/>
      <c r="G180" s="4"/>
      <c r="H180" s="4"/>
      <c r="J180" s="4"/>
      <c r="K180" s="4"/>
      <c r="L180" s="4"/>
      <c r="M180" s="4"/>
      <c r="N180" s="12"/>
    </row>
    <row r="181" spans="1:14" ht="14.25" x14ac:dyDescent="0.2">
      <c r="A181" s="4" t="s">
        <v>121</v>
      </c>
      <c r="B181" s="4"/>
      <c r="C181" s="4"/>
      <c r="D181" s="4"/>
      <c r="E181" s="4"/>
      <c r="F181" s="4"/>
      <c r="G181" s="4"/>
      <c r="H181" s="4"/>
      <c r="I181" s="4" t="s">
        <v>131</v>
      </c>
      <c r="J181" s="4"/>
      <c r="K181" s="4"/>
      <c r="L181" s="4"/>
      <c r="N181" s="12" t="s">
        <v>107</v>
      </c>
    </row>
    <row r="182" spans="1:14" ht="14.2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12"/>
    </row>
    <row r="183" spans="1:14" ht="14.25" x14ac:dyDescent="0.2">
      <c r="A183" s="9" t="s">
        <v>133</v>
      </c>
      <c r="B183" s="9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12"/>
    </row>
    <row r="184" spans="1:14" ht="14.25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12"/>
    </row>
    <row r="185" spans="1:14" ht="14.25" x14ac:dyDescent="0.2">
      <c r="A185" s="4" t="s">
        <v>0</v>
      </c>
      <c r="B185" s="4"/>
      <c r="C185" s="4"/>
      <c r="D185" s="4"/>
      <c r="E185" s="4"/>
      <c r="F185" s="4"/>
      <c r="G185" s="4"/>
      <c r="H185" s="4"/>
      <c r="I185" s="4" t="s">
        <v>134</v>
      </c>
      <c r="J185" s="4"/>
      <c r="K185" s="4"/>
      <c r="L185" s="4"/>
      <c r="M185" s="4"/>
      <c r="N185" s="12"/>
    </row>
    <row r="186" spans="1:14" ht="14.2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12"/>
    </row>
    <row r="187" spans="1:14" ht="14.25" x14ac:dyDescent="0.2">
      <c r="A187" s="4" t="s">
        <v>104</v>
      </c>
      <c r="B187" s="4"/>
      <c r="C187" s="4"/>
      <c r="D187" s="4"/>
      <c r="E187" s="4"/>
      <c r="F187" s="4"/>
      <c r="G187" s="4"/>
      <c r="H187" s="4"/>
      <c r="I187" s="4">
        <v>5.46</v>
      </c>
      <c r="J187" s="4"/>
      <c r="K187" s="28">
        <v>65.900000000000006</v>
      </c>
      <c r="L187" s="4"/>
      <c r="M187" s="47">
        <v>65</v>
      </c>
      <c r="N187" s="12" t="s">
        <v>26</v>
      </c>
    </row>
    <row r="188" spans="1:14" ht="14.2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12"/>
    </row>
    <row r="189" spans="1:14" ht="14.25" x14ac:dyDescent="0.2">
      <c r="A189" s="4" t="s">
        <v>105</v>
      </c>
      <c r="B189" s="4"/>
      <c r="C189" s="4"/>
      <c r="D189" s="4"/>
      <c r="E189" s="4"/>
      <c r="F189" s="4"/>
      <c r="G189" s="4"/>
      <c r="H189" s="4"/>
      <c r="I189" s="4">
        <v>6375</v>
      </c>
      <c r="J189" s="4"/>
      <c r="K189" s="4"/>
      <c r="L189" s="4"/>
      <c r="M189" s="4">
        <v>0</v>
      </c>
      <c r="N189" s="12" t="s">
        <v>107</v>
      </c>
    </row>
    <row r="190" spans="1:14" ht="14.25" x14ac:dyDescent="0.2">
      <c r="A190" s="4"/>
      <c r="B190" s="4"/>
      <c r="C190" s="4"/>
      <c r="D190" s="4"/>
      <c r="E190" s="4"/>
      <c r="F190" s="4"/>
      <c r="G190" s="4"/>
      <c r="H190" s="4"/>
      <c r="J190" s="4"/>
      <c r="K190" s="4"/>
      <c r="L190" s="4"/>
      <c r="M190" s="4"/>
      <c r="N190" s="12"/>
    </row>
    <row r="191" spans="1:14" ht="14.25" x14ac:dyDescent="0.2">
      <c r="A191" s="4" t="s">
        <v>120</v>
      </c>
      <c r="I191" t="s">
        <v>123</v>
      </c>
      <c r="M191" s="4"/>
      <c r="N191" s="12" t="s">
        <v>115</v>
      </c>
    </row>
    <row r="192" spans="1:14" ht="14.2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12"/>
    </row>
    <row r="193" spans="1:14" ht="14.25" x14ac:dyDescent="0.2">
      <c r="A193" s="4" t="s">
        <v>121</v>
      </c>
      <c r="B193" s="4"/>
      <c r="C193" s="4"/>
      <c r="D193" s="4"/>
      <c r="E193" s="4"/>
      <c r="F193" s="4"/>
      <c r="G193" s="4"/>
      <c r="H193" s="4"/>
      <c r="I193" s="4" t="s">
        <v>135</v>
      </c>
      <c r="J193" s="4"/>
      <c r="K193" s="4"/>
      <c r="L193" s="4"/>
      <c r="N193" s="12" t="s">
        <v>107</v>
      </c>
    </row>
    <row r="194" spans="1:14" ht="14.2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12"/>
    </row>
    <row r="195" spans="1:14" ht="14.25" x14ac:dyDescent="0.2">
      <c r="A195" s="9" t="s">
        <v>136</v>
      </c>
      <c r="B195" s="9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12"/>
    </row>
    <row r="196" spans="1:14" ht="14.25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12"/>
    </row>
    <row r="197" spans="1:14" ht="14.25" x14ac:dyDescent="0.2">
      <c r="A197" s="4" t="s">
        <v>0</v>
      </c>
      <c r="B197" s="4"/>
      <c r="C197" s="4"/>
      <c r="D197" s="4"/>
      <c r="E197" s="4"/>
      <c r="F197" s="4"/>
      <c r="G197" s="4"/>
      <c r="H197" s="4"/>
      <c r="I197" s="4" t="s">
        <v>134</v>
      </c>
      <c r="J197" s="4"/>
      <c r="K197" s="4"/>
      <c r="L197" s="4"/>
      <c r="M197" s="4"/>
      <c r="N197" s="12"/>
    </row>
    <row r="198" spans="1:14" ht="14.2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12"/>
    </row>
    <row r="199" spans="1:14" ht="14.25" x14ac:dyDescent="0.2">
      <c r="A199" s="4" t="s">
        <v>104</v>
      </c>
      <c r="B199" s="4"/>
      <c r="C199" s="4"/>
      <c r="D199" s="4"/>
      <c r="E199" s="4"/>
      <c r="F199" s="4"/>
      <c r="G199" s="4"/>
      <c r="H199" s="4"/>
      <c r="I199" s="4">
        <v>0.89</v>
      </c>
      <c r="J199" s="4"/>
      <c r="K199" s="4">
        <v>0</v>
      </c>
      <c r="L199" s="4"/>
      <c r="M199" s="4">
        <v>0</v>
      </c>
      <c r="N199" s="12" t="s">
        <v>26</v>
      </c>
    </row>
    <row r="200" spans="1:14" ht="14.2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12"/>
    </row>
    <row r="201" spans="1:14" ht="14.25" x14ac:dyDescent="0.2">
      <c r="A201" s="4" t="s">
        <v>105</v>
      </c>
      <c r="B201" s="4"/>
      <c r="C201" s="4"/>
      <c r="D201" s="4"/>
      <c r="E201" s="4"/>
      <c r="F201" s="4"/>
      <c r="G201" s="4"/>
      <c r="H201" s="4"/>
      <c r="I201" s="4">
        <v>6375</v>
      </c>
      <c r="J201" s="4"/>
      <c r="K201" s="4"/>
      <c r="L201" s="4"/>
      <c r="M201" s="4"/>
      <c r="N201" s="12" t="s">
        <v>107</v>
      </c>
    </row>
    <row r="202" spans="1:14" ht="14.25" x14ac:dyDescent="0.2">
      <c r="A202" s="4"/>
      <c r="B202" s="4"/>
      <c r="C202" s="4"/>
      <c r="D202" s="4"/>
      <c r="E202" s="4"/>
      <c r="F202" s="4"/>
      <c r="G202" s="4"/>
      <c r="H202" s="4"/>
      <c r="J202" s="4"/>
      <c r="K202" s="4"/>
      <c r="L202" s="4"/>
      <c r="N202" s="12"/>
    </row>
    <row r="203" spans="1:14" ht="14.25" x14ac:dyDescent="0.2">
      <c r="A203" s="4" t="s">
        <v>120</v>
      </c>
      <c r="I203" t="s">
        <v>123</v>
      </c>
      <c r="M203" s="4"/>
      <c r="N203" s="12" t="s">
        <v>115</v>
      </c>
    </row>
    <row r="204" spans="1:14" ht="14.2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12"/>
    </row>
    <row r="205" spans="1:14" ht="14.25" x14ac:dyDescent="0.2">
      <c r="A205" s="4" t="s">
        <v>121</v>
      </c>
      <c r="B205" s="4"/>
      <c r="C205" s="4"/>
      <c r="D205" s="4"/>
      <c r="E205" s="4"/>
      <c r="F205" s="4"/>
      <c r="G205" s="4"/>
      <c r="H205" s="4"/>
      <c r="I205" s="4" t="s">
        <v>135</v>
      </c>
      <c r="J205" s="4"/>
      <c r="K205" s="4"/>
      <c r="L205" s="4"/>
      <c r="M205" s="4"/>
      <c r="N205" s="12" t="s">
        <v>107</v>
      </c>
    </row>
    <row r="206" spans="1:14" ht="14.2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N206" s="12"/>
    </row>
    <row r="207" spans="1:14" ht="14.2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12"/>
    </row>
    <row r="208" spans="1:14" ht="14.25" x14ac:dyDescent="0.2">
      <c r="A208" s="9" t="s">
        <v>137</v>
      </c>
      <c r="B208" s="9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12"/>
    </row>
    <row r="209" spans="1:14" ht="14.2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12"/>
    </row>
    <row r="210" spans="1:14" ht="14.25" x14ac:dyDescent="0.2">
      <c r="A210" s="4" t="s">
        <v>0</v>
      </c>
      <c r="B210" s="4"/>
      <c r="C210" s="4"/>
      <c r="D210" s="4"/>
      <c r="E210" s="4"/>
      <c r="F210" s="4"/>
      <c r="G210" s="4"/>
      <c r="H210" s="4"/>
      <c r="I210" s="4" t="s">
        <v>122</v>
      </c>
      <c r="J210" s="4"/>
      <c r="K210" s="4"/>
      <c r="L210" s="4"/>
      <c r="M210" s="4"/>
      <c r="N210" s="12"/>
    </row>
    <row r="211" spans="1:14" ht="14.25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12"/>
    </row>
    <row r="212" spans="1:14" ht="14.25" x14ac:dyDescent="0.2">
      <c r="A212" s="4" t="s">
        <v>104</v>
      </c>
      <c r="B212" s="4"/>
      <c r="C212" s="4"/>
      <c r="D212" s="4"/>
      <c r="E212" s="4"/>
      <c r="F212" s="4"/>
      <c r="G212" s="4"/>
      <c r="H212" s="4"/>
      <c r="I212" s="4">
        <v>9.92</v>
      </c>
      <c r="J212" s="4"/>
      <c r="K212" s="4">
        <v>0</v>
      </c>
      <c r="L212" s="4"/>
      <c r="M212" s="4">
        <v>0</v>
      </c>
      <c r="N212" s="12" t="s">
        <v>26</v>
      </c>
    </row>
    <row r="213" spans="1:14" ht="14.2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12"/>
    </row>
    <row r="214" spans="1:14" ht="14.25" x14ac:dyDescent="0.2">
      <c r="A214" s="4" t="s">
        <v>105</v>
      </c>
      <c r="B214" s="4"/>
      <c r="C214" s="4"/>
      <c r="D214" s="4"/>
      <c r="E214" s="4"/>
      <c r="F214" s="4"/>
      <c r="G214" s="4"/>
      <c r="H214" s="4"/>
      <c r="I214" s="4">
        <v>4250</v>
      </c>
      <c r="J214" s="4"/>
      <c r="K214" s="4"/>
      <c r="L214" s="4"/>
      <c r="M214" s="4"/>
      <c r="N214" s="12" t="s">
        <v>107</v>
      </c>
    </row>
    <row r="215" spans="1:14" ht="14.25" x14ac:dyDescent="0.2">
      <c r="A215" s="4"/>
      <c r="B215" s="4"/>
      <c r="C215" s="4"/>
      <c r="D215" s="4"/>
      <c r="E215" s="4"/>
      <c r="F215" s="4"/>
      <c r="G215" s="4"/>
      <c r="H215" s="4"/>
      <c r="J215" s="4"/>
      <c r="K215" s="4"/>
      <c r="L215" s="4"/>
      <c r="M215" s="4"/>
      <c r="N215" s="12"/>
    </row>
    <row r="216" spans="1:14" ht="14.25" x14ac:dyDescent="0.2">
      <c r="A216" s="4" t="s">
        <v>120</v>
      </c>
      <c r="I216" t="s">
        <v>123</v>
      </c>
      <c r="M216" s="4"/>
      <c r="N216" s="12" t="s">
        <v>115</v>
      </c>
    </row>
    <row r="217" spans="1:14" ht="14.25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12"/>
    </row>
    <row r="218" spans="1:14" ht="14.25" x14ac:dyDescent="0.2">
      <c r="A218" s="4" t="s">
        <v>121</v>
      </c>
      <c r="B218" s="4"/>
      <c r="C218" s="4"/>
      <c r="D218" s="4"/>
      <c r="E218" s="4"/>
      <c r="F218" s="4"/>
      <c r="G218" s="4"/>
      <c r="H218" s="4"/>
      <c r="I218" s="4" t="s">
        <v>124</v>
      </c>
      <c r="J218" s="4"/>
      <c r="K218" s="4"/>
      <c r="L218" s="4"/>
      <c r="M218" s="4"/>
      <c r="N218" s="11"/>
    </row>
    <row r="219" spans="1:14" ht="14.2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12"/>
    </row>
    <row r="220" spans="1:14" ht="14.25" x14ac:dyDescent="0.2">
      <c r="A220" s="4" t="s">
        <v>105</v>
      </c>
      <c r="B220" s="4"/>
      <c r="C220" s="4"/>
      <c r="D220" s="4"/>
      <c r="E220" s="4"/>
      <c r="F220" s="4"/>
      <c r="G220" s="4"/>
      <c r="H220" s="4"/>
      <c r="I220" s="4">
        <v>1235</v>
      </c>
      <c r="J220" s="4"/>
      <c r="K220" s="4"/>
      <c r="L220" s="4"/>
      <c r="N220" s="12" t="s">
        <v>107</v>
      </c>
    </row>
    <row r="221" spans="1:14" ht="14.2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12"/>
    </row>
    <row r="222" spans="1:14" ht="14.25" x14ac:dyDescent="0.2">
      <c r="A222" s="9" t="s">
        <v>138</v>
      </c>
      <c r="B222" s="9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12"/>
    </row>
    <row r="223" spans="1:14" ht="14.25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12"/>
    </row>
    <row r="224" spans="1:14" ht="14.25" x14ac:dyDescent="0.2">
      <c r="A224" s="4" t="s">
        <v>0</v>
      </c>
      <c r="B224" s="4"/>
      <c r="C224" s="4"/>
      <c r="D224" s="4"/>
      <c r="E224" s="4"/>
      <c r="F224" s="4"/>
      <c r="G224" s="4"/>
      <c r="H224" s="4"/>
      <c r="I224" s="4" t="s">
        <v>128</v>
      </c>
      <c r="J224" s="4"/>
      <c r="K224" s="4"/>
      <c r="L224" s="4"/>
      <c r="M224" s="4"/>
      <c r="N224" s="12"/>
    </row>
    <row r="225" spans="1:14" ht="14.2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12"/>
    </row>
    <row r="226" spans="1:14" ht="14.25" x14ac:dyDescent="0.2">
      <c r="A226" s="4" t="s">
        <v>104</v>
      </c>
      <c r="B226" s="4"/>
      <c r="C226" s="4"/>
      <c r="D226" s="4"/>
      <c r="E226" s="4"/>
      <c r="F226" s="4"/>
      <c r="G226" s="4"/>
      <c r="H226" s="4"/>
      <c r="I226" s="4">
        <v>15.03</v>
      </c>
      <c r="J226" s="4"/>
      <c r="K226" s="4">
        <v>0</v>
      </c>
      <c r="L226" s="4"/>
      <c r="M226" s="4">
        <v>0</v>
      </c>
      <c r="N226" s="12" t="s">
        <v>26</v>
      </c>
    </row>
    <row r="227" spans="1:14" ht="14.2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12"/>
    </row>
    <row r="228" spans="1:14" ht="14.25" x14ac:dyDescent="0.2">
      <c r="A228" s="4" t="s">
        <v>105</v>
      </c>
      <c r="B228" s="4"/>
      <c r="C228" s="4"/>
      <c r="D228" s="4"/>
      <c r="E228" s="4"/>
      <c r="F228" s="4"/>
      <c r="G228" s="4"/>
      <c r="H228" s="4"/>
      <c r="I228" s="4">
        <v>8341.5</v>
      </c>
      <c r="J228" s="4"/>
      <c r="K228" s="4"/>
      <c r="L228" s="4"/>
      <c r="M228" s="4"/>
      <c r="N228" s="12" t="s">
        <v>107</v>
      </c>
    </row>
    <row r="229" spans="1:14" ht="14.25" x14ac:dyDescent="0.2">
      <c r="A229" s="4"/>
      <c r="B229" s="4"/>
      <c r="C229" s="4"/>
      <c r="D229" s="4"/>
      <c r="E229" s="4"/>
      <c r="F229" s="4"/>
      <c r="G229" s="4"/>
      <c r="H229" s="4"/>
      <c r="J229" s="4"/>
      <c r="K229" s="4"/>
      <c r="L229" s="4"/>
      <c r="M229" s="4"/>
      <c r="N229" s="12"/>
    </row>
    <row r="230" spans="1:14" ht="14.25" x14ac:dyDescent="0.2">
      <c r="A230" s="4" t="s">
        <v>120</v>
      </c>
      <c r="I230" t="s">
        <v>123</v>
      </c>
      <c r="M230" s="4"/>
      <c r="N230" s="12" t="s">
        <v>115</v>
      </c>
    </row>
    <row r="231" spans="1:14" ht="14.25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12"/>
    </row>
    <row r="232" spans="1:14" ht="14.25" x14ac:dyDescent="0.2">
      <c r="A232" s="4" t="s">
        <v>106</v>
      </c>
      <c r="B232" s="4"/>
      <c r="C232" s="4"/>
      <c r="D232" s="4"/>
      <c r="E232" s="4"/>
      <c r="F232" s="4"/>
      <c r="G232" s="4"/>
      <c r="H232" s="4"/>
      <c r="I232" s="4">
        <v>3</v>
      </c>
      <c r="J232" s="4"/>
      <c r="K232" s="4"/>
      <c r="L232" s="4"/>
      <c r="M232" s="4"/>
      <c r="N232" s="12" t="s">
        <v>108</v>
      </c>
    </row>
    <row r="233" spans="1:14" ht="14.2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12"/>
    </row>
    <row r="234" spans="1:14" ht="14.25" x14ac:dyDescent="0.2">
      <c r="A234" s="9" t="s">
        <v>139</v>
      </c>
      <c r="B234" s="9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12"/>
    </row>
    <row r="235" spans="1:14" ht="14.25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12"/>
    </row>
    <row r="236" spans="1:14" ht="14.25" x14ac:dyDescent="0.2">
      <c r="A236" s="4" t="s">
        <v>0</v>
      </c>
      <c r="B236" s="4"/>
      <c r="C236" s="4"/>
      <c r="D236" s="4"/>
      <c r="E236" s="4"/>
      <c r="F236" s="4"/>
      <c r="G236" s="4"/>
      <c r="H236" s="4"/>
      <c r="I236" s="4" t="s">
        <v>128</v>
      </c>
      <c r="J236" s="4"/>
      <c r="K236" s="4"/>
      <c r="L236" s="4"/>
      <c r="M236" s="4"/>
      <c r="N236" s="12"/>
    </row>
    <row r="237" spans="1:14" ht="14.2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12"/>
    </row>
    <row r="238" spans="1:14" ht="14.25" x14ac:dyDescent="0.2">
      <c r="A238" s="4" t="s">
        <v>104</v>
      </c>
      <c r="B238" s="4"/>
      <c r="C238" s="4"/>
      <c r="D238" s="4"/>
      <c r="E238" s="4"/>
      <c r="F238" s="4"/>
      <c r="G238" s="4"/>
      <c r="H238" s="4"/>
      <c r="I238" s="4">
        <v>2.67</v>
      </c>
      <c r="J238" s="4"/>
      <c r="K238" s="4">
        <v>0</v>
      </c>
      <c r="L238" s="4"/>
      <c r="M238" s="4">
        <v>0</v>
      </c>
      <c r="N238" s="12" t="s">
        <v>26</v>
      </c>
    </row>
    <row r="239" spans="1:14" ht="14.2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12"/>
    </row>
    <row r="240" spans="1:14" ht="14.25" x14ac:dyDescent="0.2">
      <c r="A240" s="4" t="s">
        <v>105</v>
      </c>
      <c r="B240" s="4"/>
      <c r="C240" s="4"/>
      <c r="D240" s="4"/>
      <c r="E240" s="4"/>
      <c r="F240" s="4"/>
      <c r="G240" s="4"/>
      <c r="H240" s="4"/>
      <c r="I240" s="4">
        <v>8341.5</v>
      </c>
      <c r="J240" s="4"/>
      <c r="K240" s="4"/>
      <c r="L240" s="4"/>
      <c r="M240" s="4"/>
      <c r="N240" s="12" t="s">
        <v>107</v>
      </c>
    </row>
    <row r="241" spans="1:14" ht="14.25" x14ac:dyDescent="0.2">
      <c r="A241" s="4"/>
      <c r="B241" s="4"/>
      <c r="C241" s="4"/>
      <c r="D241" s="4"/>
      <c r="E241" s="4"/>
      <c r="F241" s="4"/>
      <c r="G241" s="4"/>
      <c r="H241" s="4"/>
      <c r="J241" s="4"/>
      <c r="K241" s="4"/>
      <c r="L241" s="4"/>
      <c r="M241" s="4"/>
      <c r="N241" s="12"/>
    </row>
    <row r="242" spans="1:14" ht="14.25" x14ac:dyDescent="0.2">
      <c r="A242" s="4" t="s">
        <v>106</v>
      </c>
      <c r="B242" s="4"/>
      <c r="C242" s="4"/>
      <c r="D242" s="4"/>
      <c r="E242" s="4"/>
      <c r="F242" s="4"/>
      <c r="G242" s="4"/>
      <c r="H242" s="4"/>
      <c r="I242" s="4">
        <v>3</v>
      </c>
      <c r="J242" s="4"/>
      <c r="K242" s="4"/>
      <c r="L242" s="4"/>
      <c r="M242" s="4"/>
      <c r="N242" s="12" t="s">
        <v>108</v>
      </c>
    </row>
    <row r="243" spans="1:14" ht="14.25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12"/>
    </row>
    <row r="244" spans="1:14" ht="14.25" x14ac:dyDescent="0.2">
      <c r="A244" s="9" t="s">
        <v>140</v>
      </c>
      <c r="B244" s="9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12"/>
    </row>
    <row r="245" spans="1:14" ht="14.2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12"/>
    </row>
    <row r="246" spans="1:14" ht="14.25" x14ac:dyDescent="0.2">
      <c r="A246" s="4" t="s">
        <v>0</v>
      </c>
      <c r="B246" s="4"/>
      <c r="C246" s="4"/>
      <c r="D246" s="4"/>
      <c r="E246" s="4"/>
      <c r="F246" s="4"/>
      <c r="G246" s="4"/>
      <c r="H246" s="4"/>
      <c r="I246" s="4" t="s">
        <v>128</v>
      </c>
      <c r="J246" s="4"/>
      <c r="K246" s="4"/>
      <c r="L246" s="4"/>
      <c r="M246" s="4"/>
      <c r="N246" s="12"/>
    </row>
    <row r="247" spans="1:14" ht="14.25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12"/>
    </row>
    <row r="248" spans="1:14" ht="14.25" x14ac:dyDescent="0.2">
      <c r="A248" s="4" t="s">
        <v>104</v>
      </c>
      <c r="B248" s="4"/>
      <c r="C248" s="4"/>
      <c r="D248" s="4"/>
      <c r="E248" s="4"/>
      <c r="F248" s="4"/>
      <c r="G248" s="4"/>
      <c r="H248" s="4"/>
      <c r="I248" s="4">
        <v>2.96</v>
      </c>
      <c r="J248" s="4"/>
      <c r="K248" s="4">
        <v>0</v>
      </c>
      <c r="L248" s="4"/>
      <c r="M248" s="4">
        <v>0</v>
      </c>
      <c r="N248" s="12" t="s">
        <v>26</v>
      </c>
    </row>
    <row r="249" spans="1:14" ht="14.2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12"/>
    </row>
    <row r="250" spans="1:14" ht="14.25" x14ac:dyDescent="0.2">
      <c r="A250" s="4" t="s">
        <v>105</v>
      </c>
      <c r="B250" s="4"/>
      <c r="C250" s="4"/>
      <c r="D250" s="4"/>
      <c r="E250" s="4"/>
      <c r="F250" s="4"/>
      <c r="G250" s="4"/>
      <c r="H250" s="4"/>
      <c r="I250" s="4">
        <v>8341.5</v>
      </c>
      <c r="J250" s="4"/>
      <c r="K250" s="4"/>
      <c r="L250" s="4"/>
      <c r="M250" s="4"/>
      <c r="N250" s="12" t="s">
        <v>107</v>
      </c>
    </row>
    <row r="251" spans="1:14" ht="14.25" x14ac:dyDescent="0.2">
      <c r="A251" s="4"/>
      <c r="B251" s="4"/>
      <c r="C251" s="4"/>
      <c r="D251" s="4"/>
      <c r="E251" s="4"/>
      <c r="F251" s="4"/>
      <c r="G251" s="4"/>
      <c r="H251" s="4"/>
      <c r="J251" s="4"/>
      <c r="K251" s="4"/>
      <c r="L251" s="4"/>
      <c r="M251" s="4"/>
      <c r="N251" s="12"/>
    </row>
    <row r="252" spans="1:14" ht="14.25" x14ac:dyDescent="0.2">
      <c r="A252" s="4" t="s">
        <v>106</v>
      </c>
      <c r="B252" s="4"/>
      <c r="C252" s="4"/>
      <c r="D252" s="4"/>
      <c r="E252" s="4"/>
      <c r="F252" s="4"/>
      <c r="G252" s="4"/>
      <c r="H252" s="4"/>
      <c r="I252" s="4">
        <v>3</v>
      </c>
      <c r="J252" s="4"/>
      <c r="K252" s="4"/>
      <c r="L252" s="4"/>
      <c r="M252" s="4"/>
      <c r="N252" s="12" t="s">
        <v>108</v>
      </c>
    </row>
    <row r="253" spans="1:14" ht="14.25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12"/>
    </row>
    <row r="254" spans="1:14" ht="14.2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12"/>
    </row>
    <row r="255" spans="1:14" ht="14.25" x14ac:dyDescent="0.2">
      <c r="A255" s="9" t="s">
        <v>141</v>
      </c>
      <c r="B255" s="9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12"/>
    </row>
    <row r="256" spans="1:14" ht="14.25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12"/>
    </row>
    <row r="257" spans="1:14" ht="14.25" x14ac:dyDescent="0.2">
      <c r="A257" s="4" t="s">
        <v>0</v>
      </c>
      <c r="B257" s="4"/>
      <c r="C257" s="4"/>
      <c r="D257" s="4"/>
      <c r="E257" s="4"/>
      <c r="F257" s="4"/>
      <c r="G257" s="4"/>
      <c r="H257" s="4"/>
      <c r="I257" s="4" t="s">
        <v>118</v>
      </c>
      <c r="J257" s="4"/>
      <c r="K257" s="4"/>
      <c r="L257" s="4"/>
      <c r="M257" s="4"/>
      <c r="N257" s="12"/>
    </row>
    <row r="258" spans="1:14" ht="14.25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12"/>
    </row>
    <row r="259" spans="1:14" ht="14.25" x14ac:dyDescent="0.2">
      <c r="A259" s="4" t="s">
        <v>104</v>
      </c>
      <c r="B259" s="4"/>
      <c r="C259" s="4"/>
      <c r="D259" s="4"/>
      <c r="E259" s="4"/>
      <c r="F259" s="4"/>
      <c r="G259" s="4"/>
      <c r="H259" s="4"/>
      <c r="I259" s="4">
        <v>0.67</v>
      </c>
      <c r="J259" s="4"/>
      <c r="K259" s="28">
        <v>0.9</v>
      </c>
      <c r="L259" s="4"/>
      <c r="M259" s="47">
        <v>27</v>
      </c>
      <c r="N259" s="12" t="s">
        <v>26</v>
      </c>
    </row>
    <row r="260" spans="1:14" ht="14.25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12"/>
    </row>
    <row r="261" spans="1:14" ht="14.25" x14ac:dyDescent="0.2">
      <c r="A261" s="4" t="s">
        <v>105</v>
      </c>
      <c r="B261" s="4"/>
      <c r="C261" s="4"/>
      <c r="D261" s="4"/>
      <c r="E261" s="4"/>
      <c r="F261" s="4"/>
      <c r="G261" s="4"/>
      <c r="H261" s="4"/>
      <c r="I261" s="4">
        <v>3900</v>
      </c>
      <c r="J261" s="4"/>
      <c r="K261" s="4"/>
      <c r="L261" s="4"/>
      <c r="M261" s="4"/>
      <c r="N261" s="12" t="s">
        <v>107</v>
      </c>
    </row>
    <row r="262" spans="1:14" ht="14.25" x14ac:dyDescent="0.2">
      <c r="A262" s="4"/>
      <c r="B262" s="4"/>
      <c r="C262" s="4"/>
      <c r="D262" s="4"/>
      <c r="E262" s="4"/>
      <c r="F262" s="4"/>
      <c r="G262" s="4"/>
      <c r="H262" s="4"/>
      <c r="J262" s="4"/>
      <c r="K262" s="4"/>
      <c r="L262" s="4"/>
      <c r="M262" s="4"/>
      <c r="N262" s="12"/>
    </row>
    <row r="263" spans="1:14" ht="14.25" x14ac:dyDescent="0.2">
      <c r="A263" s="4" t="s">
        <v>106</v>
      </c>
      <c r="B263" s="4"/>
      <c r="C263" s="4"/>
      <c r="D263" s="4"/>
      <c r="E263" s="4"/>
      <c r="F263" s="4"/>
      <c r="G263" s="4"/>
      <c r="H263" s="4"/>
      <c r="I263" s="4">
        <v>10</v>
      </c>
      <c r="J263" s="4"/>
      <c r="K263" s="4"/>
      <c r="L263" s="4"/>
      <c r="M263" s="4"/>
      <c r="N263" s="12" t="s">
        <v>108</v>
      </c>
    </row>
    <row r="264" spans="1:14" ht="14.25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12"/>
    </row>
    <row r="265" spans="1:14" ht="14.25" x14ac:dyDescent="0.2">
      <c r="A265" s="9" t="s">
        <v>142</v>
      </c>
      <c r="B265" s="9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12"/>
    </row>
    <row r="266" spans="1:14" ht="14.25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12"/>
    </row>
    <row r="267" spans="1:14" ht="14.25" x14ac:dyDescent="0.2">
      <c r="A267" s="4" t="s">
        <v>0</v>
      </c>
      <c r="B267" s="4"/>
      <c r="C267" s="4"/>
      <c r="D267" s="4"/>
      <c r="E267" s="4"/>
      <c r="F267" s="4"/>
      <c r="G267" s="4"/>
      <c r="H267" s="4"/>
      <c r="I267" s="4" t="s">
        <v>130</v>
      </c>
      <c r="J267" s="4"/>
      <c r="K267" s="4"/>
      <c r="L267" s="4"/>
      <c r="M267" s="4"/>
      <c r="N267" s="12"/>
    </row>
    <row r="268" spans="1:14" ht="14.25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12"/>
    </row>
    <row r="269" spans="1:14" ht="14.25" x14ac:dyDescent="0.2">
      <c r="A269" s="4" t="s">
        <v>104</v>
      </c>
      <c r="B269" s="4"/>
      <c r="C269" s="4"/>
      <c r="D269" s="4"/>
      <c r="E269" s="4"/>
      <c r="F269" s="4"/>
      <c r="G269" s="4"/>
      <c r="H269" s="4"/>
      <c r="I269" s="4">
        <v>10.26</v>
      </c>
      <c r="J269" s="4"/>
      <c r="K269" s="4">
        <v>0</v>
      </c>
      <c r="L269" s="4"/>
      <c r="M269" s="4">
        <v>0</v>
      </c>
      <c r="N269" s="12" t="s">
        <v>26</v>
      </c>
    </row>
    <row r="270" spans="1:14" ht="14.25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12"/>
    </row>
    <row r="271" spans="1:14" ht="14.25" x14ac:dyDescent="0.2">
      <c r="A271" s="4" t="s">
        <v>105</v>
      </c>
      <c r="B271" s="4"/>
      <c r="C271" s="4"/>
      <c r="D271" s="4"/>
      <c r="E271" s="4"/>
      <c r="F271" s="4"/>
      <c r="G271" s="4"/>
      <c r="H271" s="4"/>
      <c r="I271" s="4">
        <v>9945</v>
      </c>
      <c r="J271" s="4"/>
      <c r="K271" s="4"/>
      <c r="L271" s="4"/>
      <c r="M271" s="4"/>
      <c r="N271" s="12" t="s">
        <v>107</v>
      </c>
    </row>
    <row r="272" spans="1:14" ht="14.25" x14ac:dyDescent="0.2">
      <c r="A272" s="4"/>
      <c r="B272" s="4"/>
      <c r="C272" s="4"/>
      <c r="D272" s="4"/>
      <c r="E272" s="4"/>
      <c r="F272" s="4"/>
      <c r="G272" s="4"/>
      <c r="H272" s="4"/>
      <c r="J272" s="4"/>
      <c r="K272" s="4"/>
      <c r="L272" s="4"/>
      <c r="M272" s="4"/>
      <c r="N272" s="12"/>
    </row>
    <row r="273" spans="1:14" ht="14.25" x14ac:dyDescent="0.2">
      <c r="A273" s="4" t="s">
        <v>121</v>
      </c>
      <c r="B273" s="4"/>
      <c r="C273" s="4"/>
      <c r="D273" s="4"/>
      <c r="E273" s="4"/>
      <c r="F273" s="4"/>
      <c r="G273" s="4"/>
      <c r="H273" s="4"/>
      <c r="I273" s="4" t="s">
        <v>131</v>
      </c>
      <c r="J273" s="4"/>
      <c r="K273" s="4"/>
      <c r="L273" s="4"/>
      <c r="M273" s="4"/>
      <c r="N273" s="12" t="s">
        <v>107</v>
      </c>
    </row>
    <row r="274" spans="1:14" ht="14.25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12"/>
    </row>
    <row r="275" spans="1:14" ht="14.25" x14ac:dyDescent="0.2">
      <c r="A275" s="9" t="s">
        <v>143</v>
      </c>
      <c r="B275" s="9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12"/>
    </row>
    <row r="276" spans="1:14" ht="14.25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12"/>
    </row>
    <row r="277" spans="1:14" ht="14.25" x14ac:dyDescent="0.2">
      <c r="A277" s="4" t="s">
        <v>0</v>
      </c>
      <c r="B277" s="4"/>
      <c r="C277" s="4"/>
      <c r="D277" s="4"/>
      <c r="E277" s="4"/>
      <c r="F277" s="4"/>
      <c r="G277" s="4"/>
      <c r="H277" s="4"/>
      <c r="I277" s="4" t="s">
        <v>130</v>
      </c>
      <c r="J277" s="4"/>
      <c r="K277" s="4"/>
      <c r="L277" s="4"/>
      <c r="M277" s="4"/>
      <c r="N277" s="12"/>
    </row>
    <row r="278" spans="1:14" ht="14.25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12"/>
    </row>
    <row r="279" spans="1:14" ht="14.25" x14ac:dyDescent="0.2">
      <c r="A279" s="4" t="s">
        <v>104</v>
      </c>
      <c r="B279" s="4"/>
      <c r="C279" s="4"/>
      <c r="D279" s="4"/>
      <c r="E279" s="4"/>
      <c r="F279" s="4"/>
      <c r="G279" s="4"/>
      <c r="H279" s="4"/>
      <c r="I279" s="4">
        <v>8.98</v>
      </c>
      <c r="J279" s="4"/>
      <c r="K279" s="4">
        <v>0</v>
      </c>
      <c r="L279" s="4"/>
      <c r="M279" s="4">
        <v>0</v>
      </c>
      <c r="N279" s="12" t="s">
        <v>26</v>
      </c>
    </row>
    <row r="280" spans="1:14" ht="14.25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12"/>
    </row>
    <row r="281" spans="1:14" ht="14.25" x14ac:dyDescent="0.2">
      <c r="A281" s="4" t="s">
        <v>105</v>
      </c>
      <c r="B281" s="4"/>
      <c r="C281" s="4"/>
      <c r="D281" s="4"/>
      <c r="E281" s="4"/>
      <c r="F281" s="4"/>
      <c r="G281" s="4"/>
      <c r="H281" s="4"/>
      <c r="I281" s="4">
        <v>9945</v>
      </c>
      <c r="J281" s="4"/>
      <c r="K281" s="4"/>
      <c r="L281" s="4"/>
      <c r="M281" s="4"/>
      <c r="N281" s="12" t="s">
        <v>107</v>
      </c>
    </row>
    <row r="282" spans="1:14" ht="14.25" x14ac:dyDescent="0.2">
      <c r="A282" s="4"/>
      <c r="B282" s="4"/>
      <c r="C282" s="4"/>
      <c r="D282" s="4"/>
      <c r="E282" s="4"/>
      <c r="F282" s="4"/>
      <c r="G282" s="4"/>
      <c r="H282" s="4"/>
      <c r="J282" s="4"/>
      <c r="K282" s="4"/>
      <c r="L282" s="4"/>
      <c r="M282" s="4"/>
      <c r="N282" s="12"/>
    </row>
    <row r="283" spans="1:14" ht="14.25" x14ac:dyDescent="0.2">
      <c r="A283" s="4" t="s">
        <v>121</v>
      </c>
      <c r="B283" s="4"/>
      <c r="C283" s="4"/>
      <c r="D283" s="4"/>
      <c r="E283" s="4"/>
      <c r="F283" s="4"/>
      <c r="G283" s="4"/>
      <c r="H283" s="4"/>
      <c r="I283" s="4" t="s">
        <v>131</v>
      </c>
      <c r="J283" s="4"/>
      <c r="K283" s="4"/>
      <c r="L283" s="4"/>
      <c r="N283" s="12" t="s">
        <v>107</v>
      </c>
    </row>
    <row r="284" spans="1:14" ht="14.25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12"/>
    </row>
    <row r="285" spans="1:14" ht="14.25" x14ac:dyDescent="0.2">
      <c r="A285" s="9" t="s">
        <v>144</v>
      </c>
      <c r="B285" s="9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12"/>
    </row>
    <row r="286" spans="1:14" ht="14.25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12"/>
    </row>
    <row r="287" spans="1:14" ht="14.25" x14ac:dyDescent="0.2">
      <c r="A287" s="4" t="s">
        <v>0</v>
      </c>
      <c r="B287" s="4"/>
      <c r="C287" s="4"/>
      <c r="D287" s="4"/>
      <c r="E287" s="4"/>
      <c r="F287" s="4"/>
      <c r="G287" s="4"/>
      <c r="H287" s="4"/>
      <c r="I287" s="4" t="s">
        <v>134</v>
      </c>
      <c r="J287" s="4"/>
      <c r="K287" s="4"/>
      <c r="L287" s="4"/>
      <c r="M287" s="4"/>
      <c r="N287" s="12"/>
    </row>
    <row r="288" spans="1:14" ht="14.25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12"/>
    </row>
    <row r="289" spans="1:14" ht="14.25" x14ac:dyDescent="0.2">
      <c r="A289" s="4" t="s">
        <v>104</v>
      </c>
      <c r="B289" s="4"/>
      <c r="C289" s="4"/>
      <c r="D289" s="4"/>
      <c r="E289" s="4"/>
      <c r="F289" s="4"/>
      <c r="G289" s="4"/>
      <c r="H289" s="4"/>
      <c r="I289" s="4">
        <v>9.3000000000000007</v>
      </c>
      <c r="J289" s="4"/>
      <c r="K289" s="4">
        <v>0</v>
      </c>
      <c r="L289" s="4"/>
      <c r="M289" s="4">
        <v>0</v>
      </c>
      <c r="N289" s="12" t="s">
        <v>26</v>
      </c>
    </row>
    <row r="290" spans="1:14" ht="14.25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12"/>
    </row>
    <row r="291" spans="1:14" ht="14.25" x14ac:dyDescent="0.2">
      <c r="A291" s="4" t="s">
        <v>105</v>
      </c>
      <c r="B291" s="4"/>
      <c r="C291" s="4"/>
      <c r="D291" s="4"/>
      <c r="E291" s="4"/>
      <c r="F291" s="4"/>
      <c r="G291" s="4"/>
      <c r="H291" s="4"/>
      <c r="I291" s="4">
        <v>6375</v>
      </c>
      <c r="J291" s="4"/>
      <c r="K291" s="4"/>
      <c r="L291" s="4"/>
      <c r="N291" s="12" t="s">
        <v>107</v>
      </c>
    </row>
    <row r="292" spans="1:14" ht="14.25" x14ac:dyDescent="0.2">
      <c r="A292" s="4"/>
      <c r="B292" s="4"/>
      <c r="C292" s="4"/>
      <c r="D292" s="4"/>
      <c r="E292" s="4"/>
      <c r="F292" s="4"/>
      <c r="G292" s="4"/>
      <c r="H292" s="4"/>
      <c r="J292" s="4"/>
      <c r="K292" s="4"/>
      <c r="L292" s="4"/>
      <c r="M292" s="4"/>
      <c r="N292" s="12"/>
    </row>
    <row r="293" spans="1:14" ht="14.25" x14ac:dyDescent="0.2">
      <c r="A293" s="4" t="s">
        <v>120</v>
      </c>
      <c r="I293" t="s">
        <v>123</v>
      </c>
      <c r="M293" s="4"/>
      <c r="N293" s="12" t="s">
        <v>115</v>
      </c>
    </row>
    <row r="294" spans="1:14" ht="14.25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12"/>
    </row>
    <row r="295" spans="1:14" ht="14.25" x14ac:dyDescent="0.2">
      <c r="A295" s="4" t="s">
        <v>121</v>
      </c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N295" s="12" t="s">
        <v>107</v>
      </c>
    </row>
    <row r="296" spans="1:14" ht="14.25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12"/>
    </row>
    <row r="297" spans="1:14" ht="14.25" x14ac:dyDescent="0.2">
      <c r="A297" s="9" t="s">
        <v>145</v>
      </c>
      <c r="B297" s="9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12"/>
    </row>
    <row r="298" spans="1:14" ht="14.25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12"/>
    </row>
    <row r="299" spans="1:14" ht="14.25" x14ac:dyDescent="0.2">
      <c r="A299" s="4" t="s">
        <v>0</v>
      </c>
      <c r="B299" s="4"/>
      <c r="C299" s="4"/>
      <c r="D299" s="4"/>
      <c r="E299" s="4"/>
      <c r="F299" s="4"/>
      <c r="G299" s="4"/>
      <c r="H299" s="4"/>
      <c r="I299" s="4" t="s">
        <v>134</v>
      </c>
      <c r="J299" s="4"/>
      <c r="K299" s="4"/>
      <c r="L299" s="4"/>
      <c r="M299" s="4"/>
      <c r="N299" s="12"/>
    </row>
    <row r="300" spans="1:14" ht="14.25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12"/>
    </row>
    <row r="301" spans="1:14" ht="14.25" x14ac:dyDescent="0.2">
      <c r="A301" s="4" t="s">
        <v>104</v>
      </c>
      <c r="B301" s="4"/>
      <c r="C301" s="4"/>
      <c r="D301" s="4"/>
      <c r="E301" s="4"/>
      <c r="F301" s="4"/>
      <c r="G301" s="4"/>
      <c r="H301" s="4"/>
      <c r="I301" s="4">
        <v>2.04</v>
      </c>
      <c r="J301" s="4"/>
      <c r="K301" s="4">
        <v>0</v>
      </c>
      <c r="L301" s="4"/>
      <c r="M301" s="4">
        <v>0</v>
      </c>
      <c r="N301" s="12" t="s">
        <v>26</v>
      </c>
    </row>
    <row r="302" spans="1:14" ht="14.25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12"/>
    </row>
    <row r="303" spans="1:14" ht="14.25" x14ac:dyDescent="0.2">
      <c r="A303" s="4" t="s">
        <v>105</v>
      </c>
      <c r="B303" s="4"/>
      <c r="C303" s="4"/>
      <c r="D303" s="4"/>
      <c r="E303" s="4"/>
      <c r="F303" s="4"/>
      <c r="G303" s="4"/>
      <c r="H303" s="4"/>
      <c r="I303" s="4">
        <v>6375</v>
      </c>
      <c r="J303" s="4"/>
      <c r="K303" s="4"/>
      <c r="L303" s="4"/>
      <c r="N303" s="12" t="s">
        <v>107</v>
      </c>
    </row>
    <row r="304" spans="1:14" ht="14.25" x14ac:dyDescent="0.2">
      <c r="A304" s="4"/>
      <c r="B304" s="4"/>
      <c r="C304" s="4"/>
      <c r="D304" s="4"/>
      <c r="E304" s="4"/>
      <c r="F304" s="4"/>
      <c r="G304" s="4"/>
      <c r="H304" s="4"/>
      <c r="J304" s="4"/>
      <c r="K304" s="4"/>
      <c r="L304" s="4"/>
      <c r="M304" s="4"/>
      <c r="N304" s="12"/>
    </row>
    <row r="305" spans="1:14" ht="14.25" x14ac:dyDescent="0.2">
      <c r="A305" s="4" t="s">
        <v>120</v>
      </c>
      <c r="I305" t="s">
        <v>123</v>
      </c>
      <c r="M305" s="4"/>
      <c r="N305" s="12" t="s">
        <v>115</v>
      </c>
    </row>
    <row r="306" spans="1:14" ht="14.25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12"/>
    </row>
    <row r="307" spans="1:14" ht="14.25" x14ac:dyDescent="0.2">
      <c r="A307" s="4" t="s">
        <v>121</v>
      </c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12" t="s">
        <v>107</v>
      </c>
    </row>
    <row r="308" spans="1:14" ht="14.25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12"/>
    </row>
    <row r="309" spans="1:14" ht="14.25" x14ac:dyDescent="0.2">
      <c r="A309" s="9" t="s">
        <v>146</v>
      </c>
      <c r="B309" s="9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12"/>
    </row>
    <row r="310" spans="1:14" ht="14.25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12"/>
    </row>
    <row r="311" spans="1:14" ht="14.25" x14ac:dyDescent="0.2">
      <c r="A311" s="4" t="s">
        <v>0</v>
      </c>
      <c r="B311" s="4"/>
      <c r="C311" s="4"/>
      <c r="D311" s="4"/>
      <c r="E311" s="4"/>
      <c r="F311" s="4"/>
      <c r="G311" s="4"/>
      <c r="H311" s="4"/>
      <c r="I311" s="4" t="s">
        <v>130</v>
      </c>
      <c r="J311" s="4"/>
      <c r="K311" s="4"/>
      <c r="L311" s="4"/>
      <c r="M311" s="4"/>
      <c r="N311" s="12"/>
    </row>
    <row r="312" spans="1:14" ht="14.25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12"/>
    </row>
    <row r="313" spans="1:14" ht="14.25" x14ac:dyDescent="0.2">
      <c r="A313" s="4" t="s">
        <v>104</v>
      </c>
      <c r="B313" s="4"/>
      <c r="C313" s="4"/>
      <c r="D313" s="4"/>
      <c r="E313" s="4"/>
      <c r="F313" s="4"/>
      <c r="G313" s="4"/>
      <c r="H313" s="4"/>
      <c r="I313" s="4">
        <v>8.58</v>
      </c>
      <c r="J313" s="4"/>
      <c r="K313" s="4">
        <v>0</v>
      </c>
      <c r="L313" s="4"/>
      <c r="M313" s="4">
        <v>0</v>
      </c>
      <c r="N313" s="12" t="s">
        <v>26</v>
      </c>
    </row>
    <row r="314" spans="1:14" ht="14.25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N314" s="12"/>
    </row>
    <row r="315" spans="1:14" ht="14.25" x14ac:dyDescent="0.2">
      <c r="A315" s="4" t="s">
        <v>105</v>
      </c>
      <c r="B315" s="4"/>
      <c r="C315" s="4"/>
      <c r="D315" s="4"/>
      <c r="E315" s="4"/>
      <c r="F315" s="4"/>
      <c r="G315" s="4"/>
      <c r="H315" s="4"/>
      <c r="I315" s="4">
        <v>9945</v>
      </c>
      <c r="J315" s="4"/>
      <c r="K315" s="4"/>
      <c r="L315" s="4"/>
      <c r="M315" s="4"/>
      <c r="N315" s="12" t="s">
        <v>107</v>
      </c>
    </row>
    <row r="316" spans="1:14" ht="14.25" x14ac:dyDescent="0.2">
      <c r="A316" s="4"/>
      <c r="B316" s="4"/>
      <c r="C316" s="4"/>
      <c r="D316" s="4"/>
      <c r="E316" s="4"/>
      <c r="F316" s="4"/>
      <c r="G316" s="4"/>
      <c r="H316" s="4"/>
      <c r="J316" s="4"/>
      <c r="K316" s="4"/>
      <c r="L316" s="4"/>
      <c r="M316" s="4"/>
      <c r="N316" s="12"/>
    </row>
    <row r="317" spans="1:14" ht="14.25" x14ac:dyDescent="0.2">
      <c r="A317" s="4" t="s">
        <v>121</v>
      </c>
      <c r="B317" s="4"/>
      <c r="C317" s="4"/>
      <c r="D317" s="4"/>
      <c r="E317" s="4"/>
      <c r="F317" s="4"/>
      <c r="G317" s="4"/>
      <c r="H317" s="4"/>
      <c r="I317" s="4" t="s">
        <v>131</v>
      </c>
      <c r="J317" s="4"/>
      <c r="K317" s="4"/>
      <c r="L317" s="4"/>
      <c r="M317" s="4"/>
      <c r="N317" s="12" t="s">
        <v>107</v>
      </c>
    </row>
    <row r="318" spans="1:14" ht="14.25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12"/>
    </row>
    <row r="319" spans="1:14" ht="14.25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12"/>
    </row>
    <row r="320" spans="1:14" ht="14.25" x14ac:dyDescent="0.2">
      <c r="A320" s="9" t="s">
        <v>147</v>
      </c>
      <c r="B320" s="9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12"/>
    </row>
    <row r="321" spans="1:14" ht="14.25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12"/>
    </row>
    <row r="322" spans="1:14" ht="14.25" x14ac:dyDescent="0.2">
      <c r="A322" s="4" t="s">
        <v>0</v>
      </c>
      <c r="B322" s="4"/>
      <c r="C322" s="4"/>
      <c r="D322" s="4"/>
      <c r="E322" s="4"/>
      <c r="F322" s="4"/>
      <c r="G322" s="4"/>
      <c r="H322" s="4"/>
      <c r="I322" s="4" t="s">
        <v>267</v>
      </c>
      <c r="J322" s="4"/>
      <c r="K322" s="4"/>
      <c r="L322" s="4"/>
      <c r="M322" s="4"/>
      <c r="N322" s="12"/>
    </row>
    <row r="323" spans="1:14" ht="14.25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12"/>
    </row>
    <row r="324" spans="1:14" ht="14.25" x14ac:dyDescent="0.2">
      <c r="A324" s="4" t="s">
        <v>104</v>
      </c>
      <c r="B324" s="4"/>
      <c r="C324" s="4"/>
      <c r="D324" s="4"/>
      <c r="E324" s="4"/>
      <c r="F324" s="4"/>
      <c r="G324" s="4"/>
      <c r="H324" s="4"/>
      <c r="I324" s="4">
        <v>1.0900000000000001</v>
      </c>
      <c r="J324" s="4"/>
      <c r="K324" s="28">
        <v>1.1000000000000001</v>
      </c>
      <c r="L324" s="4"/>
      <c r="M324" s="47">
        <v>17</v>
      </c>
      <c r="N324" s="12" t="s">
        <v>26</v>
      </c>
    </row>
    <row r="325" spans="1:14" ht="14.25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12"/>
    </row>
    <row r="326" spans="1:14" ht="14.25" x14ac:dyDescent="0.2">
      <c r="A326" s="4" t="s">
        <v>105</v>
      </c>
      <c r="B326" s="4"/>
      <c r="C326" s="4"/>
      <c r="D326" s="4"/>
      <c r="E326" s="4"/>
      <c r="F326" s="4"/>
      <c r="G326" s="4"/>
      <c r="H326" s="4"/>
      <c r="I326" s="4">
        <v>2340</v>
      </c>
      <c r="J326" s="4"/>
      <c r="K326" s="4"/>
      <c r="L326" s="4"/>
      <c r="M326" s="4"/>
      <c r="N326" s="12" t="s">
        <v>107</v>
      </c>
    </row>
    <row r="327" spans="1:14" ht="14.25" x14ac:dyDescent="0.2">
      <c r="A327" s="4"/>
      <c r="B327" s="4"/>
      <c r="C327" s="4"/>
      <c r="D327" s="4"/>
      <c r="E327" s="4"/>
      <c r="F327" s="4"/>
      <c r="G327" s="4"/>
      <c r="H327" s="4"/>
      <c r="J327" s="4"/>
      <c r="K327" s="4"/>
      <c r="L327" s="4"/>
      <c r="M327" s="4"/>
      <c r="N327" s="12"/>
    </row>
    <row r="328" spans="1:14" ht="14.25" x14ac:dyDescent="0.2">
      <c r="A328" s="4" t="s">
        <v>106</v>
      </c>
      <c r="B328" s="4"/>
      <c r="C328" s="4"/>
      <c r="D328" s="4"/>
      <c r="E328" s="4"/>
      <c r="F328" s="4"/>
      <c r="G328" s="4"/>
      <c r="H328" s="4"/>
      <c r="I328" s="4">
        <v>10</v>
      </c>
      <c r="J328" s="4"/>
      <c r="K328" s="4"/>
      <c r="L328" s="4"/>
      <c r="M328" s="4"/>
      <c r="N328" s="12" t="s">
        <v>108</v>
      </c>
    </row>
    <row r="329" spans="1:14" ht="14.25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12"/>
    </row>
    <row r="330" spans="1:14" ht="14.25" x14ac:dyDescent="0.2">
      <c r="A330" s="9" t="s">
        <v>148</v>
      </c>
      <c r="B330" s="9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12"/>
    </row>
    <row r="331" spans="1:14" ht="14.25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12"/>
    </row>
    <row r="332" spans="1:14" ht="14.25" x14ac:dyDescent="0.2">
      <c r="A332" s="4" t="s">
        <v>0</v>
      </c>
      <c r="B332" s="4"/>
      <c r="C332" s="4"/>
      <c r="D332" s="4"/>
      <c r="E332" s="4"/>
      <c r="F332" s="4"/>
      <c r="G332" s="4"/>
      <c r="H332" s="4"/>
      <c r="I332" s="4" t="s">
        <v>130</v>
      </c>
      <c r="J332" s="4"/>
      <c r="K332" s="4"/>
      <c r="L332" s="4"/>
      <c r="M332" s="4"/>
      <c r="N332" s="12"/>
    </row>
    <row r="333" spans="1:14" ht="14.25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12"/>
    </row>
    <row r="334" spans="1:14" ht="14.25" x14ac:dyDescent="0.2">
      <c r="A334" s="4" t="s">
        <v>104</v>
      </c>
      <c r="B334" s="4"/>
      <c r="C334" s="4"/>
      <c r="D334" s="4"/>
      <c r="E334" s="4"/>
      <c r="F334" s="4"/>
      <c r="G334" s="4"/>
      <c r="H334" s="4"/>
      <c r="I334" s="4">
        <v>9.23</v>
      </c>
      <c r="J334" s="4"/>
      <c r="K334" s="4">
        <v>0</v>
      </c>
      <c r="L334" s="4"/>
      <c r="M334" s="4">
        <v>0</v>
      </c>
      <c r="N334" s="12" t="s">
        <v>26</v>
      </c>
    </row>
    <row r="335" spans="1:14" ht="14.25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12"/>
    </row>
    <row r="336" spans="1:14" ht="14.25" x14ac:dyDescent="0.2">
      <c r="A336" s="4" t="s">
        <v>105</v>
      </c>
      <c r="B336" s="4"/>
      <c r="C336" s="4"/>
      <c r="D336" s="4"/>
      <c r="E336" s="4"/>
      <c r="F336" s="4"/>
      <c r="G336" s="4"/>
      <c r="H336" s="4"/>
      <c r="I336" s="4">
        <v>9945</v>
      </c>
      <c r="J336" s="4"/>
      <c r="K336" s="4"/>
      <c r="L336" s="4"/>
      <c r="M336" s="4"/>
      <c r="N336" s="12" t="s">
        <v>107</v>
      </c>
    </row>
    <row r="337" spans="1:14" ht="14.25" x14ac:dyDescent="0.2">
      <c r="A337" s="4"/>
      <c r="B337" s="4"/>
      <c r="C337" s="4"/>
      <c r="D337" s="4"/>
      <c r="E337" s="4"/>
      <c r="F337" s="4"/>
      <c r="G337" s="4"/>
      <c r="H337" s="4"/>
      <c r="J337" s="4"/>
      <c r="K337" s="4"/>
      <c r="L337" s="4"/>
      <c r="M337" s="4"/>
      <c r="N337" s="12"/>
    </row>
    <row r="338" spans="1:14" ht="14.25" x14ac:dyDescent="0.2">
      <c r="A338" s="4" t="s">
        <v>121</v>
      </c>
      <c r="B338" s="4"/>
      <c r="C338" s="4"/>
      <c r="D338" s="4"/>
      <c r="E338" s="4"/>
      <c r="F338" s="4"/>
      <c r="G338" s="4"/>
      <c r="H338" s="4"/>
      <c r="I338" s="4" t="s">
        <v>131</v>
      </c>
      <c r="J338" s="4"/>
      <c r="K338" s="4"/>
      <c r="L338" s="4"/>
      <c r="N338" s="12" t="s">
        <v>107</v>
      </c>
    </row>
    <row r="339" spans="1:14" ht="14.25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12"/>
    </row>
    <row r="340" spans="1:14" ht="14.25" x14ac:dyDescent="0.2">
      <c r="A340" s="9" t="s">
        <v>149</v>
      </c>
      <c r="B340" s="9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12"/>
    </row>
    <row r="341" spans="1:14" ht="14.25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12"/>
    </row>
    <row r="342" spans="1:14" ht="14.25" x14ac:dyDescent="0.2">
      <c r="A342" s="4" t="s">
        <v>0</v>
      </c>
      <c r="B342" s="4"/>
      <c r="C342" s="4"/>
      <c r="D342" s="4"/>
      <c r="E342" s="4"/>
      <c r="F342" s="4"/>
      <c r="G342" s="4"/>
      <c r="H342" s="4"/>
      <c r="I342" s="4" t="s">
        <v>122</v>
      </c>
      <c r="J342" s="4"/>
      <c r="K342" s="4"/>
      <c r="L342" s="4"/>
      <c r="M342" s="4"/>
      <c r="N342" s="12"/>
    </row>
    <row r="343" spans="1:14" ht="14.25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12"/>
    </row>
    <row r="344" spans="1:14" ht="14.25" x14ac:dyDescent="0.2">
      <c r="A344" s="4" t="s">
        <v>104</v>
      </c>
      <c r="B344" s="4"/>
      <c r="C344" s="4"/>
      <c r="D344" s="4"/>
      <c r="E344" s="4"/>
      <c r="F344" s="4"/>
      <c r="G344" s="4"/>
      <c r="H344" s="4"/>
      <c r="I344" s="4">
        <v>1.17</v>
      </c>
      <c r="J344" s="4"/>
      <c r="K344" s="4">
        <v>0</v>
      </c>
      <c r="L344" s="4"/>
      <c r="M344" s="4">
        <v>0</v>
      </c>
      <c r="N344" s="12" t="s">
        <v>26</v>
      </c>
    </row>
    <row r="345" spans="1:14" ht="14.25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12"/>
    </row>
    <row r="346" spans="1:14" ht="14.25" x14ac:dyDescent="0.2">
      <c r="A346" s="4" t="s">
        <v>105</v>
      </c>
      <c r="B346" s="4"/>
      <c r="C346" s="4"/>
      <c r="D346" s="4"/>
      <c r="E346" s="4"/>
      <c r="F346" s="4"/>
      <c r="G346" s="4"/>
      <c r="H346" s="4"/>
      <c r="I346" s="4">
        <v>4250</v>
      </c>
      <c r="J346" s="4"/>
      <c r="K346" s="4"/>
      <c r="L346" s="4"/>
      <c r="M346" s="4"/>
      <c r="N346" s="12" t="s">
        <v>107</v>
      </c>
    </row>
    <row r="347" spans="1:14" ht="14.25" x14ac:dyDescent="0.2">
      <c r="A347" s="4"/>
      <c r="B347" s="4"/>
      <c r="C347" s="4"/>
      <c r="D347" s="4"/>
      <c r="E347" s="4"/>
      <c r="F347" s="4"/>
      <c r="G347" s="4"/>
      <c r="H347" s="4"/>
      <c r="J347" s="4"/>
      <c r="K347" s="4"/>
      <c r="L347" s="4"/>
      <c r="M347" s="4"/>
      <c r="N347" s="12"/>
    </row>
    <row r="348" spans="1:14" ht="14.25" x14ac:dyDescent="0.2">
      <c r="A348" s="4" t="s">
        <v>120</v>
      </c>
      <c r="I348" t="s">
        <v>123</v>
      </c>
      <c r="M348" s="4"/>
      <c r="N348" s="12" t="s">
        <v>115</v>
      </c>
    </row>
    <row r="349" spans="1:14" ht="14.2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N349" s="12"/>
    </row>
    <row r="350" spans="1:14" ht="14.25" x14ac:dyDescent="0.2">
      <c r="A350" s="4" t="s">
        <v>121</v>
      </c>
      <c r="B350" s="4"/>
      <c r="C350" s="4"/>
      <c r="D350" s="4"/>
      <c r="E350" s="4"/>
      <c r="F350" s="4"/>
      <c r="G350" s="4"/>
      <c r="H350" s="4"/>
      <c r="I350" s="4" t="s">
        <v>124</v>
      </c>
      <c r="J350" s="4"/>
      <c r="K350" s="4"/>
      <c r="L350" s="4"/>
      <c r="M350" s="4"/>
      <c r="N350" s="11"/>
    </row>
    <row r="351" spans="1:14" ht="14.25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12"/>
    </row>
    <row r="352" spans="1:14" ht="14.25" x14ac:dyDescent="0.2">
      <c r="A352" s="4" t="s">
        <v>105</v>
      </c>
      <c r="B352" s="4"/>
      <c r="C352" s="4"/>
      <c r="D352" s="4"/>
      <c r="E352" s="4"/>
      <c r="F352" s="4"/>
      <c r="G352" s="4"/>
      <c r="H352" s="4"/>
      <c r="I352" s="4">
        <v>1235</v>
      </c>
      <c r="J352" s="4"/>
      <c r="K352" s="4"/>
      <c r="L352" s="4"/>
      <c r="M352" s="4"/>
      <c r="N352" s="12" t="s">
        <v>107</v>
      </c>
    </row>
    <row r="353" spans="1:14" ht="14.2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N353" s="12"/>
    </row>
    <row r="354" spans="1:14" ht="14.25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12"/>
    </row>
    <row r="355" spans="1:14" ht="14.25" x14ac:dyDescent="0.2">
      <c r="A355" s="9" t="s">
        <v>150</v>
      </c>
      <c r="B355" s="9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12"/>
    </row>
    <row r="356" spans="1:14" ht="14.2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12"/>
    </row>
    <row r="357" spans="1:14" ht="14.25" x14ac:dyDescent="0.2">
      <c r="A357" s="4" t="s">
        <v>0</v>
      </c>
      <c r="B357" s="4"/>
      <c r="C357" s="4"/>
      <c r="D357" s="4"/>
      <c r="E357" s="4"/>
      <c r="F357" s="4"/>
      <c r="G357" s="4"/>
      <c r="H357" s="4"/>
      <c r="I357" s="4" t="s">
        <v>134</v>
      </c>
      <c r="J357" s="4"/>
      <c r="K357" s="4"/>
      <c r="L357" s="4"/>
      <c r="M357" s="4"/>
      <c r="N357" s="12"/>
    </row>
    <row r="358" spans="1:14" ht="14.2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12"/>
    </row>
    <row r="359" spans="1:14" ht="14.25" x14ac:dyDescent="0.2">
      <c r="A359" s="4" t="s">
        <v>104</v>
      </c>
      <c r="B359" s="4"/>
      <c r="C359" s="4"/>
      <c r="D359" s="4"/>
      <c r="E359" s="4"/>
      <c r="F359" s="4"/>
      <c r="G359" s="4"/>
      <c r="H359" s="4"/>
      <c r="I359" s="4">
        <v>0.36</v>
      </c>
      <c r="J359" s="4"/>
      <c r="K359" s="4">
        <v>0</v>
      </c>
      <c r="L359" s="4"/>
      <c r="M359" s="4">
        <v>0</v>
      </c>
      <c r="N359" s="12" t="s">
        <v>26</v>
      </c>
    </row>
    <row r="360" spans="1:14" ht="14.25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12"/>
    </row>
    <row r="361" spans="1:14" ht="14.25" x14ac:dyDescent="0.2">
      <c r="A361" s="4" t="s">
        <v>105</v>
      </c>
      <c r="B361" s="4"/>
      <c r="C361" s="4"/>
      <c r="D361" s="4"/>
      <c r="E361" s="4"/>
      <c r="F361" s="4"/>
      <c r="G361" s="4"/>
      <c r="H361" s="4"/>
      <c r="I361" s="4">
        <v>6375</v>
      </c>
      <c r="J361" s="4"/>
      <c r="K361" s="4"/>
      <c r="L361" s="4"/>
      <c r="N361" s="12" t="s">
        <v>107</v>
      </c>
    </row>
    <row r="362" spans="1:14" ht="14.25" x14ac:dyDescent="0.2">
      <c r="A362" s="4"/>
      <c r="B362" s="4"/>
      <c r="C362" s="4"/>
      <c r="D362" s="4"/>
      <c r="E362" s="4"/>
      <c r="F362" s="4"/>
      <c r="G362" s="4"/>
      <c r="H362" s="4"/>
      <c r="J362" s="4"/>
      <c r="K362" s="4"/>
      <c r="L362" s="4"/>
      <c r="M362" s="4"/>
      <c r="N362" s="12"/>
    </row>
    <row r="363" spans="1:14" ht="14.25" x14ac:dyDescent="0.2">
      <c r="A363" s="4" t="s">
        <v>120</v>
      </c>
      <c r="I363" t="s">
        <v>123</v>
      </c>
      <c r="M363" s="4"/>
      <c r="N363" s="12" t="s">
        <v>115</v>
      </c>
    </row>
    <row r="364" spans="1:14" ht="14.2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12"/>
    </row>
    <row r="365" spans="1:14" ht="14.25" x14ac:dyDescent="0.2">
      <c r="A365" s="4" t="s">
        <v>121</v>
      </c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N365" s="12" t="s">
        <v>107</v>
      </c>
    </row>
    <row r="366" spans="1:14" ht="14.25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12"/>
    </row>
    <row r="367" spans="1:14" ht="14.25" x14ac:dyDescent="0.2">
      <c r="A367" s="9" t="s">
        <v>151</v>
      </c>
      <c r="B367" s="9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12"/>
    </row>
    <row r="368" spans="1:14" ht="14.2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12"/>
    </row>
    <row r="369" spans="1:14" ht="14.25" x14ac:dyDescent="0.2">
      <c r="A369" s="4" t="s">
        <v>0</v>
      </c>
      <c r="B369" s="4"/>
      <c r="C369" s="4"/>
      <c r="D369" s="4"/>
      <c r="E369" s="4"/>
      <c r="F369" s="4"/>
      <c r="G369" s="4"/>
      <c r="H369" s="4"/>
      <c r="I369" s="4" t="s">
        <v>134</v>
      </c>
      <c r="J369" s="4"/>
      <c r="K369" s="4"/>
      <c r="L369" s="4"/>
      <c r="M369" s="4"/>
      <c r="N369" s="12"/>
    </row>
    <row r="370" spans="1:14" ht="14.2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12"/>
    </row>
    <row r="371" spans="1:14" ht="14.25" x14ac:dyDescent="0.2">
      <c r="A371" s="4" t="s">
        <v>104</v>
      </c>
      <c r="B371" s="4"/>
      <c r="C371" s="4"/>
      <c r="D371" s="4"/>
      <c r="E371" s="4"/>
      <c r="F371" s="4"/>
      <c r="G371" s="4"/>
      <c r="H371" s="4"/>
      <c r="I371" s="4">
        <v>2.0299999999999998</v>
      </c>
      <c r="J371" s="4"/>
      <c r="K371" s="4">
        <v>0</v>
      </c>
      <c r="L371" s="4"/>
      <c r="M371" s="4">
        <v>0</v>
      </c>
      <c r="N371" s="12" t="s">
        <v>26</v>
      </c>
    </row>
    <row r="372" spans="1:14" ht="14.25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12"/>
    </row>
    <row r="373" spans="1:14" ht="14.25" x14ac:dyDescent="0.2">
      <c r="A373" s="4" t="s">
        <v>105</v>
      </c>
      <c r="B373" s="4"/>
      <c r="C373" s="4"/>
      <c r="D373" s="4"/>
      <c r="E373" s="4"/>
      <c r="F373" s="4"/>
      <c r="G373" s="4"/>
      <c r="H373" s="4"/>
      <c r="I373" s="4">
        <v>6375</v>
      </c>
      <c r="J373" s="4"/>
      <c r="K373" s="4"/>
      <c r="L373" s="4"/>
      <c r="M373" s="4"/>
      <c r="N373" s="12" t="s">
        <v>107</v>
      </c>
    </row>
    <row r="374" spans="1:14" ht="14.25" x14ac:dyDescent="0.2">
      <c r="A374" s="4"/>
      <c r="B374" s="4"/>
      <c r="C374" s="4"/>
      <c r="D374" s="4"/>
      <c r="E374" s="4"/>
      <c r="F374" s="4"/>
      <c r="G374" s="4"/>
      <c r="H374" s="4"/>
      <c r="J374" s="4"/>
      <c r="K374" s="4"/>
      <c r="L374" s="4"/>
      <c r="N374" s="12"/>
    </row>
    <row r="375" spans="1:14" ht="14.25" x14ac:dyDescent="0.2">
      <c r="A375" s="4" t="s">
        <v>120</v>
      </c>
      <c r="I375" t="s">
        <v>123</v>
      </c>
      <c r="M375" s="4"/>
      <c r="N375" s="12" t="s">
        <v>115</v>
      </c>
    </row>
    <row r="376" spans="1:14" ht="14.25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12"/>
    </row>
    <row r="377" spans="1:14" ht="14.25" x14ac:dyDescent="0.2">
      <c r="A377" s="4" t="s">
        <v>121</v>
      </c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12" t="s">
        <v>107</v>
      </c>
    </row>
    <row r="378" spans="1:14" ht="14.25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12"/>
    </row>
    <row r="379" spans="1:14" ht="14.25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12"/>
    </row>
    <row r="380" spans="1:14" ht="14.25" x14ac:dyDescent="0.2">
      <c r="A380" s="9" t="s">
        <v>152</v>
      </c>
      <c r="B380" s="9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12"/>
    </row>
    <row r="381" spans="1:14" ht="14.25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12"/>
    </row>
    <row r="382" spans="1:14" ht="14.25" x14ac:dyDescent="0.2">
      <c r="A382" s="4" t="s">
        <v>0</v>
      </c>
      <c r="B382" s="4"/>
      <c r="C382" s="4"/>
      <c r="D382" s="4"/>
      <c r="E382" s="4"/>
      <c r="F382" s="4"/>
      <c r="G382" s="4"/>
      <c r="H382" s="4"/>
      <c r="I382" s="4" t="s">
        <v>130</v>
      </c>
      <c r="J382" s="4"/>
      <c r="K382" s="4"/>
      <c r="L382" s="4"/>
      <c r="M382" s="4"/>
      <c r="N382" s="12"/>
    </row>
    <row r="383" spans="1:14" ht="14.25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12"/>
    </row>
    <row r="384" spans="1:14" ht="14.25" x14ac:dyDescent="0.2">
      <c r="A384" s="4" t="s">
        <v>104</v>
      </c>
      <c r="B384" s="4"/>
      <c r="C384" s="4"/>
      <c r="D384" s="4"/>
      <c r="E384" s="4"/>
      <c r="F384" s="4"/>
      <c r="G384" s="4"/>
      <c r="H384" s="4"/>
      <c r="I384" s="4">
        <v>11.85</v>
      </c>
      <c r="J384" s="4"/>
      <c r="K384" s="4">
        <v>0</v>
      </c>
      <c r="L384" s="4"/>
      <c r="M384" s="4">
        <v>0</v>
      </c>
      <c r="N384" s="12" t="s">
        <v>26</v>
      </c>
    </row>
    <row r="385" spans="1:14" ht="14.25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12"/>
    </row>
    <row r="386" spans="1:14" ht="14.25" x14ac:dyDescent="0.2">
      <c r="A386" s="4" t="s">
        <v>105</v>
      </c>
      <c r="B386" s="4"/>
      <c r="C386" s="4"/>
      <c r="D386" s="4"/>
      <c r="E386" s="4"/>
      <c r="F386" s="4"/>
      <c r="G386" s="4"/>
      <c r="H386" s="4"/>
      <c r="I386" s="4">
        <v>9945</v>
      </c>
      <c r="J386" s="4"/>
      <c r="K386" s="4"/>
      <c r="L386" s="4"/>
      <c r="M386" s="4"/>
      <c r="N386" s="12" t="s">
        <v>107</v>
      </c>
    </row>
    <row r="387" spans="1:14" ht="14.25" x14ac:dyDescent="0.2">
      <c r="A387" s="4"/>
      <c r="B387" s="4"/>
      <c r="C387" s="4"/>
      <c r="D387" s="4"/>
      <c r="E387" s="4"/>
      <c r="F387" s="4"/>
      <c r="G387" s="4"/>
      <c r="H387" s="4"/>
      <c r="J387" s="4"/>
      <c r="K387" s="4"/>
      <c r="L387" s="4"/>
      <c r="M387" s="4"/>
      <c r="N387" s="12"/>
    </row>
    <row r="388" spans="1:14" ht="14.25" x14ac:dyDescent="0.2">
      <c r="A388" s="4" t="s">
        <v>121</v>
      </c>
      <c r="B388" s="4"/>
      <c r="C388" s="4"/>
      <c r="D388" s="4"/>
      <c r="E388" s="4"/>
      <c r="F388" s="4"/>
      <c r="G388" s="4"/>
      <c r="H388" s="4"/>
      <c r="I388" s="4" t="s">
        <v>131</v>
      </c>
      <c r="J388" s="4"/>
      <c r="K388" s="4"/>
      <c r="L388" s="4"/>
      <c r="M388" s="4"/>
      <c r="N388" s="12" t="s">
        <v>107</v>
      </c>
    </row>
    <row r="389" spans="1:14" ht="14.25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12"/>
    </row>
    <row r="390" spans="1:14" ht="14.25" x14ac:dyDescent="0.2">
      <c r="A390" s="9" t="s">
        <v>153</v>
      </c>
      <c r="B390" s="9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12"/>
    </row>
    <row r="391" spans="1:14" ht="14.25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12"/>
    </row>
    <row r="392" spans="1:14" ht="14.25" x14ac:dyDescent="0.2">
      <c r="A392" s="4" t="s">
        <v>0</v>
      </c>
      <c r="B392" s="4"/>
      <c r="C392" s="4"/>
      <c r="D392" s="4"/>
      <c r="E392" s="4"/>
      <c r="F392" s="4"/>
      <c r="G392" s="4"/>
      <c r="H392" s="4"/>
      <c r="I392" s="4" t="s">
        <v>130</v>
      </c>
      <c r="J392" s="4"/>
      <c r="K392" s="4"/>
      <c r="L392" s="4"/>
      <c r="M392" s="4"/>
      <c r="N392" s="12"/>
    </row>
    <row r="393" spans="1:14" ht="14.25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12"/>
    </row>
    <row r="394" spans="1:14" ht="14.25" x14ac:dyDescent="0.2">
      <c r="A394" s="4" t="s">
        <v>104</v>
      </c>
      <c r="B394" s="4"/>
      <c r="C394" s="4"/>
      <c r="D394" s="4"/>
      <c r="E394" s="4"/>
      <c r="F394" s="4"/>
      <c r="G394" s="4"/>
      <c r="H394" s="4"/>
      <c r="I394" s="4">
        <v>11.61</v>
      </c>
      <c r="J394" s="4"/>
      <c r="K394" s="4">
        <v>0</v>
      </c>
      <c r="L394" s="4"/>
      <c r="M394" s="4">
        <v>0</v>
      </c>
      <c r="N394" s="12" t="s">
        <v>26</v>
      </c>
    </row>
    <row r="395" spans="1:14" ht="14.25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N395" s="12"/>
    </row>
    <row r="396" spans="1:14" ht="14.25" x14ac:dyDescent="0.2">
      <c r="A396" s="4" t="s">
        <v>105</v>
      </c>
      <c r="B396" s="4"/>
      <c r="C396" s="4"/>
      <c r="D396" s="4"/>
      <c r="E396" s="4"/>
      <c r="F396" s="4"/>
      <c r="G396" s="4"/>
      <c r="H396" s="4"/>
      <c r="I396" s="4">
        <v>9945</v>
      </c>
      <c r="J396" s="4"/>
      <c r="K396" s="4"/>
      <c r="L396" s="4"/>
      <c r="M396" s="4"/>
      <c r="N396" s="12" t="s">
        <v>107</v>
      </c>
    </row>
    <row r="397" spans="1:14" ht="14.25" x14ac:dyDescent="0.2">
      <c r="A397" s="4"/>
      <c r="B397" s="4"/>
      <c r="C397" s="4"/>
      <c r="D397" s="4"/>
      <c r="E397" s="4"/>
      <c r="F397" s="4"/>
      <c r="G397" s="4"/>
      <c r="H397" s="4"/>
      <c r="J397" s="4"/>
      <c r="K397" s="4"/>
      <c r="L397" s="4"/>
      <c r="M397" s="4"/>
      <c r="N397" s="12"/>
    </row>
    <row r="398" spans="1:14" ht="14.25" x14ac:dyDescent="0.2">
      <c r="A398" s="4" t="s">
        <v>121</v>
      </c>
      <c r="B398" s="4"/>
      <c r="C398" s="4"/>
      <c r="D398" s="4"/>
      <c r="E398" s="4"/>
      <c r="F398" s="4"/>
      <c r="G398" s="4"/>
      <c r="H398" s="4"/>
      <c r="I398" s="4" t="s">
        <v>131</v>
      </c>
      <c r="J398" s="4"/>
      <c r="K398" s="4"/>
      <c r="L398" s="4"/>
      <c r="M398" s="4"/>
      <c r="N398" s="12" t="s">
        <v>107</v>
      </c>
    </row>
    <row r="399" spans="1:14" ht="14.25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12"/>
    </row>
    <row r="400" spans="1:14" ht="14.25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12"/>
    </row>
    <row r="401" spans="1:14" ht="14.25" x14ac:dyDescent="0.2">
      <c r="A401" s="9" t="s">
        <v>154</v>
      </c>
      <c r="B401" s="9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12"/>
    </row>
    <row r="402" spans="1:14" ht="14.25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12"/>
    </row>
    <row r="403" spans="1:14" ht="14.25" x14ac:dyDescent="0.2">
      <c r="A403" s="4" t="s">
        <v>0</v>
      </c>
      <c r="B403" s="4"/>
      <c r="C403" s="4"/>
      <c r="D403" s="4"/>
      <c r="E403" s="4"/>
      <c r="F403" s="4"/>
      <c r="G403" s="4"/>
      <c r="H403" s="4"/>
      <c r="I403" s="4" t="s">
        <v>130</v>
      </c>
      <c r="J403" s="4"/>
      <c r="K403" s="4"/>
      <c r="L403" s="4"/>
      <c r="M403" s="4"/>
      <c r="N403" s="12"/>
    </row>
    <row r="404" spans="1:14" ht="14.25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12"/>
    </row>
    <row r="405" spans="1:14" ht="14.25" x14ac:dyDescent="0.2">
      <c r="A405" s="4" t="s">
        <v>104</v>
      </c>
      <c r="B405" s="4"/>
      <c r="C405" s="4"/>
      <c r="D405" s="4"/>
      <c r="E405" s="4"/>
      <c r="F405" s="4"/>
      <c r="G405" s="4"/>
      <c r="H405" s="4"/>
      <c r="I405" s="4">
        <v>5.26</v>
      </c>
      <c r="J405" s="4"/>
      <c r="K405" s="4">
        <v>0</v>
      </c>
      <c r="L405" s="4"/>
      <c r="M405" s="4">
        <v>0</v>
      </c>
      <c r="N405" s="12" t="s">
        <v>26</v>
      </c>
    </row>
    <row r="406" spans="1:14" ht="14.25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12"/>
    </row>
    <row r="407" spans="1:14" ht="14.25" x14ac:dyDescent="0.2">
      <c r="A407" s="4" t="s">
        <v>105</v>
      </c>
      <c r="B407" s="4"/>
      <c r="C407" s="4"/>
      <c r="D407" s="4"/>
      <c r="E407" s="4"/>
      <c r="F407" s="4"/>
      <c r="G407" s="4"/>
      <c r="H407" s="4"/>
      <c r="I407" s="4">
        <v>9945</v>
      </c>
      <c r="J407" s="4"/>
      <c r="K407" s="4"/>
      <c r="L407" s="4"/>
      <c r="M407" s="4"/>
      <c r="N407" s="12" t="s">
        <v>107</v>
      </c>
    </row>
    <row r="408" spans="1:14" ht="14.25" x14ac:dyDescent="0.2">
      <c r="A408" s="4"/>
      <c r="B408" s="4"/>
      <c r="C408" s="4"/>
      <c r="D408" s="4"/>
      <c r="E408" s="4"/>
      <c r="F408" s="4"/>
      <c r="G408" s="4"/>
      <c r="H408" s="4"/>
      <c r="J408" s="4"/>
      <c r="K408" s="4"/>
      <c r="L408" s="4"/>
      <c r="M408" s="4"/>
      <c r="N408" s="12"/>
    </row>
    <row r="409" spans="1:14" ht="14.25" x14ac:dyDescent="0.2">
      <c r="A409" s="4" t="s">
        <v>121</v>
      </c>
      <c r="B409" s="4"/>
      <c r="C409" s="4"/>
      <c r="D409" s="4"/>
      <c r="E409" s="4"/>
      <c r="F409" s="4"/>
      <c r="G409" s="4"/>
      <c r="H409" s="4"/>
      <c r="I409" s="4" t="s">
        <v>131</v>
      </c>
      <c r="J409" s="4"/>
      <c r="K409" s="4"/>
      <c r="L409" s="4"/>
      <c r="M409" s="4"/>
      <c r="N409" s="12" t="s">
        <v>107</v>
      </c>
    </row>
    <row r="410" spans="1:14" ht="14.25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12"/>
    </row>
    <row r="411" spans="1:14" ht="14.25" x14ac:dyDescent="0.2">
      <c r="A411" s="9" t="s">
        <v>155</v>
      </c>
      <c r="B411" s="9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12"/>
    </row>
    <row r="412" spans="1:14" ht="14.25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12"/>
    </row>
    <row r="413" spans="1:14" ht="14.25" x14ac:dyDescent="0.2">
      <c r="A413" s="4" t="s">
        <v>0</v>
      </c>
      <c r="B413" s="4"/>
      <c r="C413" s="4"/>
      <c r="D413" s="4"/>
      <c r="E413" s="4"/>
      <c r="F413" s="4"/>
      <c r="G413" s="4"/>
      <c r="H413" s="4"/>
      <c r="I413" s="4" t="s">
        <v>130</v>
      </c>
      <c r="J413" s="4"/>
      <c r="K413" s="4"/>
      <c r="L413" s="4"/>
      <c r="M413" s="4"/>
      <c r="N413" s="12"/>
    </row>
    <row r="414" spans="1:14" ht="14.25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12"/>
    </row>
    <row r="415" spans="1:14" ht="14.25" x14ac:dyDescent="0.2">
      <c r="A415" s="4" t="s">
        <v>104</v>
      </c>
      <c r="B415" s="4"/>
      <c r="C415" s="4"/>
      <c r="D415" s="4"/>
      <c r="E415" s="4"/>
      <c r="F415" s="4"/>
      <c r="G415" s="4"/>
      <c r="H415" s="4"/>
      <c r="I415" s="4">
        <v>1.66</v>
      </c>
      <c r="J415" s="4"/>
      <c r="K415" s="4">
        <v>0</v>
      </c>
      <c r="L415" s="4"/>
      <c r="M415" s="4">
        <v>0</v>
      </c>
      <c r="N415" s="12" t="s">
        <v>26</v>
      </c>
    </row>
    <row r="416" spans="1:14" ht="14.25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12"/>
    </row>
    <row r="417" spans="1:14" ht="14.25" x14ac:dyDescent="0.2">
      <c r="A417" s="4" t="s">
        <v>105</v>
      </c>
      <c r="B417" s="4"/>
      <c r="C417" s="4"/>
      <c r="D417" s="4"/>
      <c r="E417" s="4"/>
      <c r="F417" s="4"/>
      <c r="G417" s="4"/>
      <c r="H417" s="4"/>
      <c r="I417" s="4">
        <v>9945</v>
      </c>
      <c r="J417" s="4"/>
      <c r="K417" s="4"/>
      <c r="L417" s="4"/>
      <c r="M417" s="4"/>
      <c r="N417" s="12" t="s">
        <v>107</v>
      </c>
    </row>
    <row r="418" spans="1:14" ht="14.25" x14ac:dyDescent="0.2">
      <c r="A418" s="4"/>
      <c r="B418" s="4"/>
      <c r="C418" s="4"/>
      <c r="D418" s="4"/>
      <c r="E418" s="4"/>
      <c r="F418" s="4"/>
      <c r="G418" s="4"/>
      <c r="H418" s="4"/>
      <c r="J418" s="4"/>
      <c r="K418" s="4"/>
      <c r="L418" s="4"/>
      <c r="M418" s="4"/>
      <c r="N418" s="12"/>
    </row>
    <row r="419" spans="1:14" ht="14.25" x14ac:dyDescent="0.2">
      <c r="A419" s="4" t="s">
        <v>121</v>
      </c>
      <c r="B419" s="4"/>
      <c r="C419" s="4"/>
      <c r="D419" s="4"/>
      <c r="E419" s="4"/>
      <c r="F419" s="4"/>
      <c r="G419" s="4"/>
      <c r="H419" s="4"/>
      <c r="I419" s="4" t="s">
        <v>131</v>
      </c>
      <c r="J419" s="4"/>
      <c r="K419" s="4"/>
      <c r="L419" s="4"/>
      <c r="N419" s="12" t="s">
        <v>107</v>
      </c>
    </row>
    <row r="420" spans="1:14" ht="14.25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12"/>
    </row>
    <row r="421" spans="1:14" ht="14.25" x14ac:dyDescent="0.2">
      <c r="A421" s="9" t="s">
        <v>156</v>
      </c>
      <c r="B421" s="9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12"/>
    </row>
    <row r="422" spans="1:14" ht="14.25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12"/>
    </row>
    <row r="423" spans="1:14" ht="14.25" x14ac:dyDescent="0.2">
      <c r="A423" s="4" t="s">
        <v>0</v>
      </c>
      <c r="B423" s="4"/>
      <c r="C423" s="4"/>
      <c r="D423" s="4"/>
      <c r="E423" s="4"/>
      <c r="F423" s="4"/>
      <c r="G423" s="4"/>
      <c r="H423" s="4"/>
      <c r="I423" s="4" t="s">
        <v>134</v>
      </c>
      <c r="J423" s="4"/>
      <c r="K423" s="4"/>
      <c r="L423" s="4"/>
      <c r="M423" s="4"/>
      <c r="N423" s="12"/>
    </row>
    <row r="424" spans="1:14" ht="14.25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12"/>
    </row>
    <row r="425" spans="1:14" ht="14.25" x14ac:dyDescent="0.2">
      <c r="A425" s="4" t="s">
        <v>104</v>
      </c>
      <c r="B425" s="4"/>
      <c r="C425" s="4"/>
      <c r="D425" s="4"/>
      <c r="E425" s="4"/>
      <c r="F425" s="4"/>
      <c r="G425" s="4"/>
      <c r="H425" s="4"/>
      <c r="I425" s="4">
        <v>33.85</v>
      </c>
      <c r="J425" s="4"/>
      <c r="K425" s="4">
        <v>0</v>
      </c>
      <c r="L425" s="4"/>
      <c r="M425" s="4">
        <v>0</v>
      </c>
      <c r="N425" s="12" t="s">
        <v>26</v>
      </c>
    </row>
    <row r="426" spans="1:14" ht="14.25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12"/>
    </row>
    <row r="427" spans="1:14" ht="14.25" x14ac:dyDescent="0.2">
      <c r="A427" s="4" t="s">
        <v>105</v>
      </c>
      <c r="B427" s="4"/>
      <c r="C427" s="4"/>
      <c r="D427" s="4"/>
      <c r="E427" s="4"/>
      <c r="F427" s="4"/>
      <c r="G427" s="4"/>
      <c r="H427" s="4"/>
      <c r="I427" s="4">
        <v>6375</v>
      </c>
      <c r="J427" s="4"/>
      <c r="K427" s="4"/>
      <c r="L427" s="4"/>
      <c r="N427" s="12" t="s">
        <v>107</v>
      </c>
    </row>
    <row r="428" spans="1:14" ht="14.25" x14ac:dyDescent="0.2">
      <c r="A428" s="4"/>
      <c r="B428" s="4"/>
      <c r="C428" s="4"/>
      <c r="D428" s="4"/>
      <c r="E428" s="4"/>
      <c r="F428" s="4"/>
      <c r="G428" s="4"/>
      <c r="H428" s="4"/>
      <c r="J428" s="4"/>
      <c r="K428" s="4"/>
      <c r="L428" s="4"/>
      <c r="M428" s="4"/>
      <c r="N428" s="12"/>
    </row>
    <row r="429" spans="1:14" ht="14.25" x14ac:dyDescent="0.2">
      <c r="A429" s="4" t="s">
        <v>120</v>
      </c>
      <c r="I429" t="s">
        <v>123</v>
      </c>
      <c r="M429" s="4"/>
      <c r="N429" s="12" t="s">
        <v>115</v>
      </c>
    </row>
    <row r="430" spans="1:14" ht="14.25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12"/>
    </row>
    <row r="431" spans="1:14" ht="14.25" x14ac:dyDescent="0.2">
      <c r="A431" s="4" t="s">
        <v>121</v>
      </c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N431" s="12" t="s">
        <v>107</v>
      </c>
    </row>
    <row r="432" spans="1:14" ht="14.25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12"/>
    </row>
    <row r="433" spans="1:14" ht="14.25" x14ac:dyDescent="0.2">
      <c r="A433" s="9" t="s">
        <v>157</v>
      </c>
      <c r="B433" s="9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12"/>
    </row>
    <row r="434" spans="1:14" ht="14.25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12"/>
    </row>
    <row r="435" spans="1:14" ht="14.25" x14ac:dyDescent="0.2">
      <c r="A435" s="4" t="s">
        <v>0</v>
      </c>
      <c r="B435" s="4"/>
      <c r="C435" s="4"/>
      <c r="D435" s="4"/>
      <c r="E435" s="4"/>
      <c r="F435" s="4"/>
      <c r="G435" s="4"/>
      <c r="H435" s="4"/>
      <c r="I435" s="4" t="s">
        <v>158</v>
      </c>
      <c r="J435" s="4"/>
      <c r="K435" s="4"/>
      <c r="L435" s="4"/>
      <c r="M435" s="4"/>
      <c r="N435" s="12"/>
    </row>
    <row r="436" spans="1:14" ht="14.25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12"/>
    </row>
    <row r="437" spans="1:14" ht="14.25" x14ac:dyDescent="0.2">
      <c r="A437" s="4" t="s">
        <v>104</v>
      </c>
      <c r="B437" s="4"/>
      <c r="C437" s="4"/>
      <c r="D437" s="4"/>
      <c r="E437" s="4"/>
      <c r="F437" s="4"/>
      <c r="G437" s="4"/>
      <c r="H437" s="4"/>
      <c r="I437" s="4">
        <v>5.51</v>
      </c>
      <c r="J437" s="4"/>
      <c r="K437" s="28">
        <v>20.3</v>
      </c>
      <c r="L437" s="4"/>
      <c r="M437" s="47">
        <v>25</v>
      </c>
      <c r="N437" s="12" t="s">
        <v>26</v>
      </c>
    </row>
    <row r="438" spans="1:14" ht="14.25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12"/>
    </row>
    <row r="439" spans="1:14" ht="14.25" x14ac:dyDescent="0.2">
      <c r="A439" s="4" t="s">
        <v>105</v>
      </c>
      <c r="B439" s="4"/>
      <c r="C439" s="4"/>
      <c r="D439" s="4"/>
      <c r="E439" s="4"/>
      <c r="F439" s="4"/>
      <c r="G439" s="4"/>
      <c r="H439" s="4"/>
      <c r="I439" s="4">
        <v>3185</v>
      </c>
      <c r="J439" s="4"/>
      <c r="K439" s="4"/>
      <c r="L439" s="4"/>
      <c r="M439" s="4">
        <v>0</v>
      </c>
      <c r="N439" s="12" t="s">
        <v>107</v>
      </c>
    </row>
    <row r="440" spans="1:14" ht="14.25" x14ac:dyDescent="0.2">
      <c r="A440" s="4"/>
      <c r="B440" s="4"/>
      <c r="C440" s="4"/>
      <c r="D440" s="4"/>
      <c r="E440" s="4"/>
      <c r="F440" s="4"/>
      <c r="G440" s="4"/>
      <c r="H440" s="4"/>
      <c r="J440" s="4"/>
      <c r="K440" s="4"/>
      <c r="L440" s="4"/>
      <c r="M440" s="4"/>
      <c r="N440" s="12"/>
    </row>
    <row r="441" spans="1:14" ht="14.25" x14ac:dyDescent="0.2">
      <c r="A441" s="4" t="s">
        <v>120</v>
      </c>
      <c r="I441" t="s">
        <v>162</v>
      </c>
      <c r="M441" s="4"/>
      <c r="N441" s="12" t="s">
        <v>115</v>
      </c>
    </row>
    <row r="442" spans="1:14" ht="14.25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12"/>
    </row>
    <row r="443" spans="1:14" ht="14.25" x14ac:dyDescent="0.2">
      <c r="A443" s="4" t="s">
        <v>121</v>
      </c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N443" s="12" t="s">
        <v>107</v>
      </c>
    </row>
    <row r="444" spans="1:14" ht="14.25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12"/>
    </row>
    <row r="445" spans="1:14" ht="14.25" x14ac:dyDescent="0.2">
      <c r="A445" s="9" t="s">
        <v>159</v>
      </c>
      <c r="B445" s="9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12"/>
    </row>
    <row r="446" spans="1:14" ht="14.25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12"/>
    </row>
    <row r="447" spans="1:14" ht="14.25" x14ac:dyDescent="0.2">
      <c r="A447" s="4" t="s">
        <v>0</v>
      </c>
      <c r="B447" s="4"/>
      <c r="C447" s="4"/>
      <c r="D447" s="4"/>
      <c r="E447" s="4"/>
      <c r="F447" s="4"/>
      <c r="G447" s="4"/>
      <c r="H447" s="4"/>
      <c r="I447" s="4" t="s">
        <v>158</v>
      </c>
      <c r="J447" s="4"/>
      <c r="K447" s="4"/>
      <c r="L447" s="4"/>
      <c r="M447" s="4"/>
      <c r="N447" s="12"/>
    </row>
    <row r="448" spans="1:14" ht="14.2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12"/>
    </row>
    <row r="449" spans="1:14" ht="14.25" x14ac:dyDescent="0.2">
      <c r="A449" s="4" t="s">
        <v>104</v>
      </c>
      <c r="B449" s="4"/>
      <c r="C449" s="4"/>
      <c r="D449" s="4"/>
      <c r="E449" s="4"/>
      <c r="F449" s="4"/>
      <c r="G449" s="4"/>
      <c r="H449" s="4"/>
      <c r="I449" s="4">
        <v>5.83</v>
      </c>
      <c r="J449" s="4"/>
      <c r="K449" s="4">
        <v>0</v>
      </c>
      <c r="L449" s="4"/>
      <c r="M449" s="4">
        <v>0</v>
      </c>
      <c r="N449" s="12" t="s">
        <v>26</v>
      </c>
    </row>
    <row r="450" spans="1:14" ht="14.25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12"/>
    </row>
    <row r="451" spans="1:14" ht="14.25" x14ac:dyDescent="0.2">
      <c r="A451" s="4" t="s">
        <v>105</v>
      </c>
      <c r="B451" s="4"/>
      <c r="C451" s="4"/>
      <c r="D451" s="4"/>
      <c r="E451" s="4"/>
      <c r="F451" s="4"/>
      <c r="G451" s="4"/>
      <c r="H451" s="4"/>
      <c r="I451" s="4">
        <v>3185</v>
      </c>
      <c r="J451" s="4"/>
      <c r="K451" s="4"/>
      <c r="L451" s="4"/>
      <c r="N451" s="12" t="s">
        <v>107</v>
      </c>
    </row>
    <row r="452" spans="1:14" ht="14.25" x14ac:dyDescent="0.2">
      <c r="A452" s="4"/>
      <c r="B452" s="4"/>
      <c r="C452" s="4"/>
      <c r="D452" s="4"/>
      <c r="E452" s="4"/>
      <c r="F452" s="4"/>
      <c r="G452" s="4"/>
      <c r="H452" s="4"/>
      <c r="J452" s="4"/>
      <c r="K452" s="4"/>
      <c r="L452" s="4"/>
      <c r="M452" s="4"/>
      <c r="N452" s="12"/>
    </row>
    <row r="453" spans="1:14" ht="14.25" x14ac:dyDescent="0.2">
      <c r="A453" s="4" t="s">
        <v>120</v>
      </c>
      <c r="I453" t="s">
        <v>162</v>
      </c>
      <c r="M453" s="4"/>
      <c r="N453" s="12" t="s">
        <v>115</v>
      </c>
    </row>
    <row r="454" spans="1:14" ht="14.25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12"/>
    </row>
    <row r="455" spans="1:14" ht="14.25" x14ac:dyDescent="0.2">
      <c r="A455" s="4" t="s">
        <v>121</v>
      </c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12" t="s">
        <v>107</v>
      </c>
    </row>
    <row r="456" spans="1:14" ht="14.25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12"/>
    </row>
    <row r="457" spans="1:14" ht="14.25" x14ac:dyDescent="0.2">
      <c r="A457" s="9" t="s">
        <v>160</v>
      </c>
      <c r="B457" s="9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12"/>
    </row>
    <row r="458" spans="1:14" ht="14.25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12"/>
    </row>
    <row r="459" spans="1:14" ht="14.25" x14ac:dyDescent="0.2">
      <c r="A459" s="4" t="s">
        <v>0</v>
      </c>
      <c r="B459" s="4"/>
      <c r="C459" s="4"/>
      <c r="D459" s="4"/>
      <c r="E459" s="4"/>
      <c r="F459" s="4"/>
      <c r="G459" s="4"/>
      <c r="H459" s="4"/>
      <c r="I459" s="4" t="s">
        <v>128</v>
      </c>
      <c r="J459" s="4"/>
      <c r="K459" s="4"/>
      <c r="L459" s="4"/>
      <c r="M459" s="4"/>
      <c r="N459" s="12"/>
    </row>
    <row r="460" spans="1:14" ht="14.25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12"/>
    </row>
    <row r="461" spans="1:14" ht="14.25" x14ac:dyDescent="0.2">
      <c r="A461" s="4" t="s">
        <v>104</v>
      </c>
      <c r="B461" s="4"/>
      <c r="C461" s="4"/>
      <c r="D461" s="4"/>
      <c r="E461" s="4"/>
      <c r="F461" s="4"/>
      <c r="G461" s="4"/>
      <c r="H461" s="4"/>
      <c r="I461" s="4">
        <v>3.52</v>
      </c>
      <c r="J461" s="4"/>
      <c r="K461" s="4">
        <v>0</v>
      </c>
      <c r="L461" s="4"/>
      <c r="M461" s="4">
        <v>0</v>
      </c>
      <c r="N461" s="12" t="s">
        <v>26</v>
      </c>
    </row>
    <row r="462" spans="1:14" ht="14.25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12"/>
    </row>
    <row r="463" spans="1:14" ht="14.25" x14ac:dyDescent="0.2">
      <c r="A463" s="4" t="s">
        <v>105</v>
      </c>
      <c r="B463" s="4"/>
      <c r="C463" s="4"/>
      <c r="D463" s="4"/>
      <c r="E463" s="4"/>
      <c r="F463" s="4"/>
      <c r="G463" s="4"/>
      <c r="H463" s="4"/>
      <c r="I463" s="4">
        <v>8341.5</v>
      </c>
      <c r="J463" s="4"/>
      <c r="K463" s="4"/>
      <c r="L463" s="4"/>
      <c r="M463" s="4"/>
      <c r="N463" s="12" t="s">
        <v>107</v>
      </c>
    </row>
    <row r="464" spans="1:14" ht="14.25" x14ac:dyDescent="0.2">
      <c r="A464" s="4"/>
      <c r="B464" s="4"/>
      <c r="C464" s="4"/>
      <c r="D464" s="4"/>
      <c r="E464" s="4"/>
      <c r="F464" s="4"/>
      <c r="G464" s="4"/>
      <c r="H464" s="4"/>
      <c r="J464" s="4"/>
      <c r="K464" s="4"/>
      <c r="L464" s="4"/>
      <c r="M464" s="4"/>
      <c r="N464" s="12"/>
    </row>
    <row r="465" spans="1:14" ht="14.25" x14ac:dyDescent="0.2">
      <c r="A465" s="4" t="s">
        <v>106</v>
      </c>
      <c r="B465" s="4"/>
      <c r="C465" s="4"/>
      <c r="D465" s="4"/>
      <c r="E465" s="4"/>
      <c r="F465" s="4"/>
      <c r="G465" s="4"/>
      <c r="H465" s="4"/>
      <c r="I465" s="4">
        <v>3</v>
      </c>
      <c r="J465" s="4"/>
      <c r="K465" s="4"/>
      <c r="L465" s="4"/>
      <c r="N465" s="12" t="s">
        <v>108</v>
      </c>
    </row>
    <row r="466" spans="1:14" ht="14.25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12"/>
    </row>
    <row r="467" spans="1:14" ht="14.25" x14ac:dyDescent="0.2">
      <c r="A467" s="9" t="s">
        <v>161</v>
      </c>
      <c r="B467" s="9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12"/>
    </row>
    <row r="468" spans="1:14" ht="14.25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12"/>
    </row>
    <row r="469" spans="1:14" ht="14.25" x14ac:dyDescent="0.2">
      <c r="A469" s="4" t="s">
        <v>0</v>
      </c>
      <c r="B469" s="4"/>
      <c r="C469" s="4"/>
      <c r="D469" s="4"/>
      <c r="E469" s="4"/>
      <c r="F469" s="4"/>
      <c r="G469" s="4"/>
      <c r="H469" s="4"/>
      <c r="I469" s="4" t="s">
        <v>158</v>
      </c>
      <c r="J469" s="4"/>
      <c r="K469" s="4"/>
      <c r="L469" s="4"/>
      <c r="M469" s="4"/>
      <c r="N469" s="12"/>
    </row>
    <row r="470" spans="1:14" ht="14.2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12"/>
    </row>
    <row r="471" spans="1:14" ht="14.25" x14ac:dyDescent="0.2">
      <c r="A471" s="4" t="s">
        <v>104</v>
      </c>
      <c r="B471" s="4"/>
      <c r="C471" s="4"/>
      <c r="D471" s="4"/>
      <c r="E471" s="4"/>
      <c r="F471" s="4"/>
      <c r="G471" s="4"/>
      <c r="H471" s="4"/>
      <c r="I471" s="4">
        <v>6.76</v>
      </c>
      <c r="J471" s="4"/>
      <c r="K471" s="4">
        <v>0</v>
      </c>
      <c r="L471" s="4"/>
      <c r="M471" s="4">
        <v>0</v>
      </c>
      <c r="N471" s="12" t="s">
        <v>26</v>
      </c>
    </row>
    <row r="472" spans="1:14" ht="14.25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12"/>
    </row>
    <row r="473" spans="1:14" ht="14.25" x14ac:dyDescent="0.2">
      <c r="A473" s="4" t="s">
        <v>105</v>
      </c>
      <c r="B473" s="4"/>
      <c r="C473" s="4"/>
      <c r="D473" s="4"/>
      <c r="E473" s="4"/>
      <c r="F473" s="4"/>
      <c r="G473" s="4"/>
      <c r="H473" s="4"/>
      <c r="I473" s="4">
        <v>3185</v>
      </c>
      <c r="J473" s="4"/>
      <c r="K473" s="4"/>
      <c r="L473" s="4"/>
      <c r="N473" s="12" t="s">
        <v>107</v>
      </c>
    </row>
    <row r="474" spans="1:14" ht="14.25" x14ac:dyDescent="0.2">
      <c r="A474" s="4"/>
      <c r="B474" s="4"/>
      <c r="C474" s="4"/>
      <c r="D474" s="4"/>
      <c r="E474" s="4"/>
      <c r="F474" s="4"/>
      <c r="G474" s="4"/>
      <c r="H474" s="4"/>
      <c r="J474" s="4"/>
      <c r="K474" s="4"/>
      <c r="L474" s="4"/>
      <c r="M474" s="4"/>
      <c r="N474" s="12"/>
    </row>
    <row r="475" spans="1:14" ht="14.25" x14ac:dyDescent="0.2">
      <c r="A475" s="4" t="s">
        <v>120</v>
      </c>
      <c r="I475" t="s">
        <v>162</v>
      </c>
      <c r="M475" s="4"/>
      <c r="N475" s="12" t="s">
        <v>115</v>
      </c>
    </row>
    <row r="476" spans="1:14" ht="14.25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12"/>
    </row>
    <row r="477" spans="1:14" ht="14.25" x14ac:dyDescent="0.2">
      <c r="A477" s="4" t="s">
        <v>121</v>
      </c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N477" s="12" t="s">
        <v>107</v>
      </c>
    </row>
    <row r="478" spans="1:14" ht="14.25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12"/>
    </row>
    <row r="479" spans="1:14" ht="14.25" x14ac:dyDescent="0.2">
      <c r="A479" s="9" t="s">
        <v>163</v>
      </c>
      <c r="B479" s="9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12"/>
    </row>
    <row r="480" spans="1:14" ht="14.25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12"/>
    </row>
    <row r="481" spans="1:14" ht="14.25" x14ac:dyDescent="0.2">
      <c r="A481" s="4" t="s">
        <v>0</v>
      </c>
      <c r="B481" s="4"/>
      <c r="C481" s="4"/>
      <c r="D481" s="4"/>
      <c r="E481" s="4"/>
      <c r="F481" s="4"/>
      <c r="G481" s="4"/>
      <c r="H481" s="4"/>
      <c r="I481" s="4" t="s">
        <v>158</v>
      </c>
      <c r="J481" s="4"/>
      <c r="K481" s="4"/>
      <c r="L481" s="4"/>
      <c r="M481" s="4"/>
      <c r="N481" s="12"/>
    </row>
    <row r="482" spans="1:14" ht="14.25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12"/>
    </row>
    <row r="483" spans="1:14" ht="14.25" x14ac:dyDescent="0.2">
      <c r="A483" s="4" t="s">
        <v>104</v>
      </c>
      <c r="B483" s="4"/>
      <c r="C483" s="4"/>
      <c r="D483" s="4"/>
      <c r="E483" s="4"/>
      <c r="F483" s="4"/>
      <c r="G483" s="4"/>
      <c r="H483" s="4"/>
      <c r="I483" s="4">
        <v>2.23</v>
      </c>
      <c r="J483" s="4"/>
      <c r="K483" s="4">
        <v>0</v>
      </c>
      <c r="L483" s="4"/>
      <c r="M483" s="4">
        <v>0</v>
      </c>
      <c r="N483" s="12" t="s">
        <v>26</v>
      </c>
    </row>
    <row r="484" spans="1:14" ht="14.25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12"/>
    </row>
    <row r="485" spans="1:14" ht="14.25" x14ac:dyDescent="0.2">
      <c r="A485" s="4" t="s">
        <v>105</v>
      </c>
      <c r="B485" s="4"/>
      <c r="C485" s="4"/>
      <c r="D485" s="4"/>
      <c r="E485" s="4"/>
      <c r="F485" s="4"/>
      <c r="G485" s="4"/>
      <c r="H485" s="4"/>
      <c r="I485" s="4">
        <v>3185</v>
      </c>
      <c r="J485" s="4"/>
      <c r="K485" s="4"/>
      <c r="L485" s="4"/>
      <c r="N485" s="12" t="s">
        <v>107</v>
      </c>
    </row>
    <row r="486" spans="1:14" ht="14.25" x14ac:dyDescent="0.2">
      <c r="A486" s="4"/>
      <c r="B486" s="4"/>
      <c r="C486" s="4"/>
      <c r="D486" s="4"/>
      <c r="E486" s="4"/>
      <c r="F486" s="4"/>
      <c r="G486" s="4"/>
      <c r="H486" s="4"/>
      <c r="J486" s="4"/>
      <c r="K486" s="4"/>
      <c r="L486" s="4"/>
      <c r="M486" s="4"/>
      <c r="N486" s="12"/>
    </row>
    <row r="487" spans="1:14" ht="14.25" x14ac:dyDescent="0.2">
      <c r="A487" s="4" t="s">
        <v>120</v>
      </c>
      <c r="I487" t="s">
        <v>162</v>
      </c>
      <c r="M487" s="4"/>
      <c r="N487" s="12" t="s">
        <v>115</v>
      </c>
    </row>
    <row r="488" spans="1:14" ht="14.25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12"/>
    </row>
    <row r="489" spans="1:14" ht="14.25" x14ac:dyDescent="0.2">
      <c r="A489" s="4" t="s">
        <v>121</v>
      </c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12" t="s">
        <v>107</v>
      </c>
    </row>
    <row r="490" spans="1:14" ht="14.25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12"/>
    </row>
    <row r="491" spans="1:14" ht="14.25" x14ac:dyDescent="0.2">
      <c r="A491" s="9" t="s">
        <v>164</v>
      </c>
      <c r="B491" s="9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12"/>
    </row>
    <row r="492" spans="1:14" ht="14.25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12"/>
    </row>
    <row r="493" spans="1:14" ht="14.25" x14ac:dyDescent="0.2">
      <c r="A493" s="4" t="s">
        <v>0</v>
      </c>
      <c r="B493" s="4"/>
      <c r="C493" s="4"/>
      <c r="D493" s="4"/>
      <c r="E493" s="4"/>
      <c r="F493" s="4"/>
      <c r="G493" s="4"/>
      <c r="H493" s="4"/>
      <c r="I493" s="4" t="s">
        <v>130</v>
      </c>
      <c r="J493" s="4"/>
      <c r="K493" s="4"/>
      <c r="L493" s="4"/>
      <c r="M493" s="4"/>
      <c r="N493" s="12"/>
    </row>
    <row r="494" spans="1:14" ht="14.25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12"/>
    </row>
    <row r="495" spans="1:14" ht="14.25" x14ac:dyDescent="0.2">
      <c r="A495" s="4" t="s">
        <v>104</v>
      </c>
      <c r="B495" s="4"/>
      <c r="C495" s="4"/>
      <c r="D495" s="4"/>
      <c r="E495" s="4"/>
      <c r="F495" s="4"/>
      <c r="G495" s="4"/>
      <c r="H495" s="4"/>
      <c r="I495" s="4">
        <v>4.2699999999999996</v>
      </c>
      <c r="J495" s="4"/>
      <c r="K495" s="4">
        <v>0</v>
      </c>
      <c r="L495" s="4"/>
      <c r="M495" s="4">
        <v>0</v>
      </c>
      <c r="N495" s="12" t="s">
        <v>26</v>
      </c>
    </row>
    <row r="496" spans="1:14" ht="14.25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N496" s="12"/>
    </row>
    <row r="497" spans="1:14" ht="14.25" x14ac:dyDescent="0.2">
      <c r="A497" s="4" t="s">
        <v>105</v>
      </c>
      <c r="B497" s="4"/>
      <c r="C497" s="4"/>
      <c r="D497" s="4"/>
      <c r="E497" s="4"/>
      <c r="F497" s="4"/>
      <c r="G497" s="4"/>
      <c r="H497" s="4"/>
      <c r="I497" s="4">
        <v>9945</v>
      </c>
      <c r="J497" s="4"/>
      <c r="K497" s="4"/>
      <c r="L497" s="4"/>
      <c r="M497" s="4"/>
      <c r="N497" s="12" t="s">
        <v>107</v>
      </c>
    </row>
    <row r="498" spans="1:14" ht="14.25" x14ac:dyDescent="0.2">
      <c r="A498" s="4"/>
      <c r="B498" s="4"/>
      <c r="C498" s="4"/>
      <c r="D498" s="4"/>
      <c r="E498" s="4"/>
      <c r="F498" s="4"/>
      <c r="G498" s="4"/>
      <c r="H498" s="4"/>
      <c r="J498" s="4"/>
      <c r="K498" s="4"/>
      <c r="L498" s="4"/>
      <c r="M498" s="4"/>
      <c r="N498" s="12"/>
    </row>
    <row r="499" spans="1:14" ht="14.25" x14ac:dyDescent="0.2">
      <c r="A499" s="4" t="s">
        <v>121</v>
      </c>
      <c r="B499" s="4"/>
      <c r="C499" s="4"/>
      <c r="D499" s="4"/>
      <c r="E499" s="4"/>
      <c r="F499" s="4"/>
      <c r="G499" s="4"/>
      <c r="H499" s="4"/>
      <c r="I499" s="4" t="s">
        <v>131</v>
      </c>
      <c r="J499" s="4"/>
      <c r="K499" s="4"/>
      <c r="L499" s="4"/>
      <c r="M499" s="4"/>
      <c r="N499" s="12" t="s">
        <v>107</v>
      </c>
    </row>
    <row r="500" spans="1:14" ht="14.2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12"/>
    </row>
    <row r="501" spans="1:14" ht="14.25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12"/>
    </row>
    <row r="502" spans="1:14" ht="14.25" x14ac:dyDescent="0.2">
      <c r="A502" s="9" t="s">
        <v>165</v>
      </c>
      <c r="B502" s="9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12"/>
    </row>
    <row r="503" spans="1:14" ht="14.25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12"/>
    </row>
    <row r="504" spans="1:14" ht="14.25" x14ac:dyDescent="0.2">
      <c r="A504" s="4" t="s">
        <v>0</v>
      </c>
      <c r="B504" s="4"/>
      <c r="C504" s="4"/>
      <c r="D504" s="4"/>
      <c r="E504" s="4"/>
      <c r="F504" s="4"/>
      <c r="G504" s="4"/>
      <c r="H504" s="4"/>
      <c r="I504" s="4" t="s">
        <v>130</v>
      </c>
      <c r="J504" s="4"/>
      <c r="K504" s="4"/>
      <c r="L504" s="4"/>
      <c r="M504" s="4"/>
      <c r="N504" s="12"/>
    </row>
    <row r="505" spans="1:14" ht="14.25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12"/>
    </row>
    <row r="506" spans="1:14" ht="14.25" x14ac:dyDescent="0.2">
      <c r="A506" s="4" t="s">
        <v>104</v>
      </c>
      <c r="B506" s="4"/>
      <c r="C506" s="4"/>
      <c r="D506" s="4"/>
      <c r="E506" s="4"/>
      <c r="F506" s="4"/>
      <c r="G506" s="4"/>
      <c r="H506" s="4"/>
      <c r="I506" s="4">
        <v>3.31</v>
      </c>
      <c r="J506" s="4"/>
      <c r="K506" s="4">
        <v>0</v>
      </c>
      <c r="L506" s="4"/>
      <c r="M506" s="4">
        <v>0</v>
      </c>
      <c r="N506" s="12" t="s">
        <v>26</v>
      </c>
    </row>
    <row r="507" spans="1:14" ht="14.25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12"/>
    </row>
    <row r="508" spans="1:14" ht="14.25" x14ac:dyDescent="0.2">
      <c r="A508" s="4" t="s">
        <v>105</v>
      </c>
      <c r="B508" s="4"/>
      <c r="C508" s="4"/>
      <c r="D508" s="4"/>
      <c r="E508" s="4"/>
      <c r="F508" s="4"/>
      <c r="G508" s="4"/>
      <c r="H508" s="4"/>
      <c r="I508" s="4">
        <v>9945</v>
      </c>
      <c r="J508" s="4"/>
      <c r="K508" s="4"/>
      <c r="L508" s="4"/>
      <c r="M508" s="4"/>
      <c r="N508" s="12" t="s">
        <v>107</v>
      </c>
    </row>
    <row r="509" spans="1:14" ht="14.25" x14ac:dyDescent="0.2">
      <c r="A509" s="4"/>
      <c r="B509" s="4"/>
      <c r="C509" s="4"/>
      <c r="D509" s="4"/>
      <c r="E509" s="4"/>
      <c r="F509" s="4"/>
      <c r="G509" s="4"/>
      <c r="H509" s="4"/>
      <c r="J509" s="4"/>
      <c r="K509" s="4"/>
      <c r="L509" s="4"/>
      <c r="M509" s="4"/>
      <c r="N509" s="12"/>
    </row>
    <row r="510" spans="1:14" ht="14.25" x14ac:dyDescent="0.2">
      <c r="A510" s="4" t="s">
        <v>121</v>
      </c>
      <c r="B510" s="4"/>
      <c r="C510" s="4"/>
      <c r="D510" s="4"/>
      <c r="E510" s="4"/>
      <c r="F510" s="4"/>
      <c r="G510" s="4"/>
      <c r="H510" s="4"/>
      <c r="I510" s="4" t="s">
        <v>131</v>
      </c>
      <c r="J510" s="4"/>
      <c r="K510" s="4"/>
      <c r="L510" s="4"/>
      <c r="N510" s="12" t="s">
        <v>107</v>
      </c>
    </row>
    <row r="511" spans="1:14" ht="14.25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12"/>
    </row>
    <row r="512" spans="1:14" ht="14.25" x14ac:dyDescent="0.2">
      <c r="A512" s="9" t="s">
        <v>166</v>
      </c>
      <c r="B512" s="9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12"/>
    </row>
    <row r="513" spans="1:14" ht="14.25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12"/>
    </row>
    <row r="514" spans="1:14" ht="14.25" x14ac:dyDescent="0.2">
      <c r="A514" s="4" t="s">
        <v>0</v>
      </c>
      <c r="B514" s="4"/>
      <c r="C514" s="4"/>
      <c r="D514" s="4"/>
      <c r="E514" s="4"/>
      <c r="F514" s="4"/>
      <c r="G514" s="4"/>
      <c r="H514" s="4"/>
      <c r="I514" s="4" t="s">
        <v>134</v>
      </c>
      <c r="J514" s="4"/>
      <c r="K514" s="4"/>
      <c r="L514" s="4"/>
      <c r="M514" s="4"/>
      <c r="N514" s="12"/>
    </row>
    <row r="515" spans="1:14" ht="14.25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12"/>
    </row>
    <row r="516" spans="1:14" ht="14.25" x14ac:dyDescent="0.2">
      <c r="A516" s="4" t="s">
        <v>104</v>
      </c>
      <c r="B516" s="4"/>
      <c r="C516" s="4"/>
      <c r="D516" s="4"/>
      <c r="E516" s="4"/>
      <c r="F516" s="4"/>
      <c r="G516" s="4"/>
      <c r="H516" s="4"/>
      <c r="I516" s="4">
        <v>7.33</v>
      </c>
      <c r="J516" s="4"/>
      <c r="K516" s="4">
        <v>0</v>
      </c>
      <c r="L516" s="4"/>
      <c r="M516" s="4">
        <v>0</v>
      </c>
      <c r="N516" s="12" t="s">
        <v>26</v>
      </c>
    </row>
    <row r="517" spans="1:14" ht="14.25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12"/>
    </row>
    <row r="518" spans="1:14" ht="14.25" x14ac:dyDescent="0.2">
      <c r="A518" s="4" t="s">
        <v>105</v>
      </c>
      <c r="B518" s="4"/>
      <c r="C518" s="4"/>
      <c r="D518" s="4"/>
      <c r="E518" s="4"/>
      <c r="F518" s="4"/>
      <c r="G518" s="4"/>
      <c r="H518" s="4"/>
      <c r="I518" s="4">
        <v>6375</v>
      </c>
      <c r="J518" s="4"/>
      <c r="K518" s="4"/>
      <c r="L518" s="4"/>
      <c r="N518" s="12" t="s">
        <v>107</v>
      </c>
    </row>
    <row r="519" spans="1:14" ht="14.25" x14ac:dyDescent="0.2">
      <c r="A519" s="4"/>
      <c r="B519" s="4"/>
      <c r="C519" s="4"/>
      <c r="D519" s="4"/>
      <c r="E519" s="4"/>
      <c r="F519" s="4"/>
      <c r="G519" s="4"/>
      <c r="H519" s="4"/>
      <c r="J519" s="4"/>
      <c r="K519" s="4"/>
      <c r="L519" s="4"/>
      <c r="M519" s="4"/>
      <c r="N519" s="12"/>
    </row>
    <row r="520" spans="1:14" ht="14.25" x14ac:dyDescent="0.2">
      <c r="A520" s="4" t="s">
        <v>120</v>
      </c>
      <c r="I520" t="s">
        <v>123</v>
      </c>
      <c r="M520" s="4"/>
      <c r="N520" s="12" t="s">
        <v>115</v>
      </c>
    </row>
    <row r="521" spans="1:14" ht="14.25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12"/>
    </row>
    <row r="522" spans="1:14" ht="14.25" x14ac:dyDescent="0.2">
      <c r="A522" s="4" t="s">
        <v>121</v>
      </c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12" t="s">
        <v>107</v>
      </c>
    </row>
    <row r="523" spans="1:14" ht="14.25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12"/>
    </row>
    <row r="524" spans="1:14" ht="14.25" x14ac:dyDescent="0.2">
      <c r="A524" s="9" t="s">
        <v>167</v>
      </c>
      <c r="B524" s="9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12"/>
    </row>
    <row r="525" spans="1:14" ht="14.25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12"/>
    </row>
    <row r="526" spans="1:14" ht="14.25" x14ac:dyDescent="0.2">
      <c r="A526" s="4" t="s">
        <v>0</v>
      </c>
      <c r="B526" s="4"/>
      <c r="C526" s="4"/>
      <c r="D526" s="4"/>
      <c r="E526" s="4"/>
      <c r="F526" s="4"/>
      <c r="G526" s="4"/>
      <c r="H526" s="4"/>
      <c r="I526" s="4" t="s">
        <v>117</v>
      </c>
      <c r="J526" s="4"/>
      <c r="K526" s="4"/>
      <c r="L526" s="4"/>
      <c r="M526" s="50"/>
      <c r="N526" s="12"/>
    </row>
    <row r="527" spans="1:14" ht="14.25" x14ac:dyDescent="0.2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12"/>
    </row>
    <row r="528" spans="1:14" ht="14.25" x14ac:dyDescent="0.2">
      <c r="A528" s="4" t="s">
        <v>104</v>
      </c>
      <c r="B528" s="4"/>
      <c r="C528" s="4"/>
      <c r="D528" s="4"/>
      <c r="E528" s="4"/>
      <c r="F528" s="4"/>
      <c r="G528" s="4"/>
      <c r="H528" s="4"/>
      <c r="I528" s="4">
        <v>1.21</v>
      </c>
      <c r="J528" s="4"/>
      <c r="K528" s="28">
        <v>6.8</v>
      </c>
      <c r="L528" s="4"/>
      <c r="M528" s="47">
        <v>0</v>
      </c>
      <c r="N528" s="12" t="s">
        <v>26</v>
      </c>
    </row>
    <row r="529" spans="1:14" ht="14.25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12"/>
    </row>
    <row r="530" spans="1:14" ht="14.25" x14ac:dyDescent="0.2">
      <c r="A530" s="4"/>
      <c r="B530" s="4"/>
      <c r="C530" s="4"/>
      <c r="D530" s="4"/>
      <c r="E530" s="4"/>
      <c r="F530" s="4"/>
      <c r="G530" s="4"/>
      <c r="H530" s="4"/>
      <c r="I530" s="14"/>
      <c r="J530" s="4"/>
      <c r="K530" s="4"/>
      <c r="L530" s="4"/>
      <c r="M530" s="4">
        <v>0</v>
      </c>
      <c r="N530" s="12"/>
    </row>
    <row r="531" spans="1:14" ht="14.25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12"/>
    </row>
    <row r="532" spans="1:14" ht="14.25" x14ac:dyDescent="0.2">
      <c r="A532" s="4" t="s">
        <v>105</v>
      </c>
      <c r="B532" s="4"/>
      <c r="C532" s="4"/>
      <c r="D532" s="4"/>
      <c r="E532" s="4"/>
      <c r="F532" s="4"/>
      <c r="G532" s="4"/>
      <c r="H532" s="4"/>
      <c r="I532" s="4">
        <v>1040</v>
      </c>
      <c r="J532" s="4"/>
      <c r="K532" s="4"/>
      <c r="L532" s="4"/>
      <c r="M532" s="4"/>
      <c r="N532" s="12" t="s">
        <v>107</v>
      </c>
    </row>
    <row r="533" spans="1:14" ht="14.25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12"/>
    </row>
    <row r="534" spans="1:14" ht="14.25" x14ac:dyDescent="0.2">
      <c r="A534" s="4" t="s">
        <v>106</v>
      </c>
      <c r="B534" s="4"/>
      <c r="C534" s="4"/>
      <c r="D534" s="4"/>
      <c r="E534" s="4"/>
      <c r="F534" s="4"/>
      <c r="G534" s="4"/>
      <c r="H534" s="4"/>
      <c r="I534" s="4">
        <v>3</v>
      </c>
      <c r="J534" s="4"/>
      <c r="K534" s="4"/>
      <c r="L534" s="4"/>
      <c r="N534" s="12" t="s">
        <v>108</v>
      </c>
    </row>
    <row r="535" spans="1:14" ht="14.25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12"/>
    </row>
    <row r="536" spans="1:14" ht="14.25" x14ac:dyDescent="0.2">
      <c r="A536" s="9" t="s">
        <v>168</v>
      </c>
      <c r="B536" s="9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12"/>
    </row>
    <row r="537" spans="1:14" ht="14.25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12"/>
    </row>
    <row r="538" spans="1:14" ht="14.25" x14ac:dyDescent="0.2">
      <c r="A538" s="4" t="s">
        <v>0</v>
      </c>
      <c r="B538" s="4"/>
      <c r="C538" s="4"/>
      <c r="D538" s="4"/>
      <c r="E538" s="4"/>
      <c r="F538" s="4"/>
      <c r="G538" s="4"/>
      <c r="H538" s="4"/>
      <c r="I538" s="4" t="s">
        <v>134</v>
      </c>
      <c r="J538" s="4"/>
      <c r="K538" s="4"/>
      <c r="L538" s="4"/>
      <c r="M538" s="4"/>
      <c r="N538" s="12"/>
    </row>
    <row r="539" spans="1:14" ht="14.25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N539" s="12"/>
    </row>
    <row r="540" spans="1:14" ht="14.25" x14ac:dyDescent="0.2">
      <c r="A540" s="4" t="s">
        <v>104</v>
      </c>
      <c r="B540" s="4"/>
      <c r="C540" s="4"/>
      <c r="D540" s="4"/>
      <c r="E540" s="4"/>
      <c r="F540" s="4"/>
      <c r="G540" s="4"/>
      <c r="H540" s="4"/>
      <c r="I540" s="4">
        <v>4.63</v>
      </c>
      <c r="J540" s="4"/>
      <c r="K540" s="4">
        <v>0</v>
      </c>
      <c r="L540" s="4"/>
      <c r="M540" s="4">
        <v>0</v>
      </c>
      <c r="N540" s="12" t="s">
        <v>26</v>
      </c>
    </row>
    <row r="541" spans="1:14" ht="14.25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12"/>
    </row>
    <row r="542" spans="1:14" ht="14.25" x14ac:dyDescent="0.2">
      <c r="A542" s="4" t="s">
        <v>105</v>
      </c>
      <c r="B542" s="4"/>
      <c r="C542" s="4"/>
      <c r="D542" s="4"/>
      <c r="E542" s="4"/>
      <c r="F542" s="4"/>
      <c r="G542" s="4"/>
      <c r="H542" s="4"/>
      <c r="I542" s="4">
        <v>6375</v>
      </c>
      <c r="J542" s="4"/>
      <c r="K542" s="4"/>
      <c r="L542" s="4"/>
      <c r="N542" s="12" t="s">
        <v>107</v>
      </c>
    </row>
    <row r="543" spans="1:14" ht="14.25" x14ac:dyDescent="0.2">
      <c r="A543" s="4"/>
      <c r="B543" s="4"/>
      <c r="C543" s="4"/>
      <c r="D543" s="4"/>
      <c r="E543" s="4"/>
      <c r="F543" s="4"/>
      <c r="G543" s="4"/>
      <c r="H543" s="4"/>
      <c r="J543" s="4"/>
      <c r="K543" s="4"/>
      <c r="L543" s="4"/>
      <c r="M543" s="4"/>
      <c r="N543" s="12"/>
    </row>
    <row r="544" spans="1:14" ht="14.25" x14ac:dyDescent="0.2">
      <c r="A544" s="4" t="s">
        <v>120</v>
      </c>
      <c r="I544" t="s">
        <v>123</v>
      </c>
      <c r="M544" s="4"/>
      <c r="N544" s="12" t="s">
        <v>115</v>
      </c>
    </row>
    <row r="545" spans="1:14" ht="14.25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12"/>
    </row>
    <row r="546" spans="1:14" ht="14.25" x14ac:dyDescent="0.2">
      <c r="A546" s="4" t="s">
        <v>121</v>
      </c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12" t="s">
        <v>107</v>
      </c>
    </row>
    <row r="547" spans="1:14" ht="14.25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12"/>
    </row>
    <row r="548" spans="1:14" ht="14.25" x14ac:dyDescent="0.2">
      <c r="A548" s="9" t="s">
        <v>169</v>
      </c>
      <c r="B548" s="9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12"/>
    </row>
    <row r="549" spans="1:14" ht="14.25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12"/>
    </row>
    <row r="550" spans="1:14" ht="14.25" x14ac:dyDescent="0.2">
      <c r="A550" s="4" t="s">
        <v>0</v>
      </c>
      <c r="B550" s="4"/>
      <c r="C550" s="4"/>
      <c r="D550" s="4"/>
      <c r="E550" s="4"/>
      <c r="F550" s="4"/>
      <c r="G550" s="4"/>
      <c r="H550" s="4"/>
      <c r="I550" s="4" t="s">
        <v>117</v>
      </c>
      <c r="J550" s="4"/>
      <c r="K550" s="4"/>
      <c r="L550" s="4"/>
      <c r="M550" s="4"/>
      <c r="N550" s="12"/>
    </row>
    <row r="551" spans="1:14" ht="14.25" x14ac:dyDescent="0.2"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N551" s="12"/>
    </row>
    <row r="552" spans="1:14" ht="14.25" x14ac:dyDescent="0.2">
      <c r="A552" s="4" t="s">
        <v>104</v>
      </c>
      <c r="B552" s="4"/>
      <c r="C552" s="4"/>
      <c r="D552" s="4"/>
      <c r="E552" s="4"/>
      <c r="F552" s="4"/>
      <c r="G552" s="4"/>
      <c r="H552" s="4"/>
      <c r="I552" s="4">
        <v>1.52</v>
      </c>
      <c r="J552" s="4"/>
      <c r="K552" s="4">
        <v>0</v>
      </c>
      <c r="L552" s="4"/>
      <c r="M552" s="4">
        <v>0</v>
      </c>
      <c r="N552" s="12" t="s">
        <v>26</v>
      </c>
    </row>
    <row r="553" spans="1:14" ht="14.25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12"/>
    </row>
    <row r="554" spans="1:14" ht="14.25" x14ac:dyDescent="0.2">
      <c r="A554" s="4"/>
      <c r="B554" s="4"/>
      <c r="C554" s="4"/>
      <c r="D554" s="4"/>
      <c r="E554" s="4"/>
      <c r="F554" s="4"/>
      <c r="G554" s="4"/>
      <c r="H554" s="4"/>
      <c r="I554" s="14"/>
      <c r="J554" s="4"/>
      <c r="K554" s="4"/>
      <c r="L554" s="4"/>
      <c r="N554" s="12"/>
    </row>
    <row r="555" spans="1:14" ht="14.25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12"/>
    </row>
    <row r="556" spans="1:14" ht="14.25" x14ac:dyDescent="0.2">
      <c r="A556" s="4" t="s">
        <v>105</v>
      </c>
      <c r="B556" s="4"/>
      <c r="C556" s="4"/>
      <c r="D556" s="4"/>
      <c r="E556" s="4"/>
      <c r="F556" s="4"/>
      <c r="G556" s="4"/>
      <c r="H556" s="4"/>
      <c r="I556" s="4">
        <v>1040</v>
      </c>
      <c r="J556" s="4"/>
      <c r="K556" s="4"/>
      <c r="L556" s="4"/>
      <c r="M556" s="4"/>
      <c r="N556" s="12" t="s">
        <v>107</v>
      </c>
    </row>
    <row r="557" spans="1:14" ht="14.25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12"/>
    </row>
    <row r="558" spans="1:14" ht="14.25" x14ac:dyDescent="0.2">
      <c r="A558" s="4" t="s">
        <v>106</v>
      </c>
      <c r="B558" s="4"/>
      <c r="C558" s="4"/>
      <c r="D558" s="4"/>
      <c r="E558" s="4"/>
      <c r="F558" s="4"/>
      <c r="G558" s="4"/>
      <c r="H558" s="4"/>
      <c r="I558" s="4">
        <v>3</v>
      </c>
      <c r="J558" s="4"/>
      <c r="K558" s="4"/>
      <c r="L558" s="4"/>
      <c r="M558" s="4"/>
      <c r="N558" s="12" t="s">
        <v>108</v>
      </c>
    </row>
    <row r="559" spans="1:14" ht="14.25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12"/>
    </row>
    <row r="560" spans="1:14" ht="14.25" x14ac:dyDescent="0.2">
      <c r="A560" s="9" t="s">
        <v>170</v>
      </c>
      <c r="B560" s="9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12"/>
    </row>
    <row r="561" spans="1:19" ht="14.25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12"/>
    </row>
    <row r="562" spans="1:19" ht="14.25" x14ac:dyDescent="0.2">
      <c r="A562" s="4" t="s">
        <v>0</v>
      </c>
      <c r="B562" s="4"/>
      <c r="C562" s="4"/>
      <c r="D562" s="4"/>
      <c r="E562" s="4"/>
      <c r="F562" s="4"/>
      <c r="G562" s="4"/>
      <c r="H562" s="4"/>
      <c r="I562" s="4" t="s">
        <v>117</v>
      </c>
      <c r="J562" s="4"/>
      <c r="K562" s="4"/>
      <c r="L562" s="4"/>
      <c r="M562" s="4"/>
      <c r="N562" s="12"/>
    </row>
    <row r="563" spans="1:19" ht="14.25" x14ac:dyDescent="0.2"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12"/>
    </row>
    <row r="564" spans="1:19" ht="14.25" x14ac:dyDescent="0.2">
      <c r="A564" s="4" t="s">
        <v>104</v>
      </c>
      <c r="B564" s="4"/>
      <c r="C564" s="4"/>
      <c r="D564" s="4"/>
      <c r="E564" s="4"/>
      <c r="F564" s="4"/>
      <c r="G564" s="4"/>
      <c r="H564" s="4"/>
      <c r="I564" s="4">
        <v>0.32</v>
      </c>
      <c r="J564" s="4"/>
      <c r="K564" s="4">
        <v>0</v>
      </c>
      <c r="L564" s="4"/>
      <c r="M564" s="4">
        <v>0</v>
      </c>
      <c r="N564" s="12" t="s">
        <v>26</v>
      </c>
    </row>
    <row r="565" spans="1:19" ht="14.25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12"/>
    </row>
    <row r="566" spans="1:19" ht="14.25" x14ac:dyDescent="0.2">
      <c r="A566" s="4"/>
      <c r="B566" s="4"/>
      <c r="C566" s="4"/>
      <c r="D566" s="4"/>
      <c r="E566" s="4"/>
      <c r="F566" s="4"/>
      <c r="G566" s="4"/>
      <c r="H566" s="4"/>
      <c r="I566" s="14"/>
      <c r="J566" s="4"/>
      <c r="K566" s="4"/>
      <c r="L566" s="4"/>
      <c r="M566" s="4"/>
      <c r="N566" s="12"/>
    </row>
    <row r="567" spans="1:19" ht="14.25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12"/>
    </row>
    <row r="568" spans="1:19" ht="14.25" x14ac:dyDescent="0.2">
      <c r="A568" s="4" t="s">
        <v>105</v>
      </c>
      <c r="B568" s="4"/>
      <c r="C568" s="4"/>
      <c r="D568" s="4"/>
      <c r="E568" s="4"/>
      <c r="F568" s="4"/>
      <c r="G568" s="4"/>
      <c r="H568" s="4"/>
      <c r="I568" s="4">
        <v>1040</v>
      </c>
      <c r="J568" s="4"/>
      <c r="K568" s="4"/>
      <c r="L568" s="4"/>
      <c r="M568" s="4"/>
      <c r="N568" s="12" t="s">
        <v>107</v>
      </c>
    </row>
    <row r="569" spans="1:19" ht="14.25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12"/>
    </row>
    <row r="570" spans="1:19" ht="14.25" x14ac:dyDescent="0.2">
      <c r="A570" s="4" t="s">
        <v>106</v>
      </c>
      <c r="B570" s="4"/>
      <c r="C570" s="4"/>
      <c r="D570" s="4"/>
      <c r="E570" s="4"/>
      <c r="F570" s="4"/>
      <c r="G570" s="4"/>
      <c r="H570" s="4"/>
      <c r="I570" s="4">
        <v>3</v>
      </c>
      <c r="J570" s="4"/>
      <c r="K570" s="4"/>
      <c r="L570" s="4"/>
      <c r="M570" s="4"/>
      <c r="N570" s="12" t="s">
        <v>108</v>
      </c>
    </row>
    <row r="571" spans="1:19" ht="14.25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>
        <f>SUM(K57:K568)</f>
        <v>242.20000000000002</v>
      </c>
      <c r="L571" s="4"/>
      <c r="M571" s="48">
        <f>SUM(M57:M569)</f>
        <v>319</v>
      </c>
      <c r="N571" s="4"/>
    </row>
    <row r="572" spans="1:19" ht="14.25" x14ac:dyDescent="0.2">
      <c r="A572" s="4"/>
      <c r="B572" s="4"/>
      <c r="C572" s="4"/>
      <c r="D572" s="4"/>
      <c r="E572" s="4"/>
      <c r="F572" s="4"/>
      <c r="G572" s="4"/>
      <c r="H572" s="4"/>
      <c r="I572" s="16" t="s">
        <v>13</v>
      </c>
      <c r="J572" s="4"/>
      <c r="K572" s="4"/>
      <c r="L572" s="4"/>
      <c r="M572" s="4"/>
      <c r="N572" s="4"/>
      <c r="O572" s="20" t="s">
        <v>184</v>
      </c>
      <c r="P572" s="4"/>
      <c r="Q572" s="4"/>
    </row>
    <row r="573" spans="1:19" ht="15" x14ac:dyDescent="0.25">
      <c r="A573" s="5" t="s">
        <v>104</v>
      </c>
      <c r="B573" s="4"/>
      <c r="C573" s="4"/>
      <c r="D573" s="4"/>
      <c r="E573" s="4"/>
      <c r="F573" s="4" t="s">
        <v>26</v>
      </c>
      <c r="G573" s="4" t="s">
        <v>178</v>
      </c>
      <c r="H573" s="4"/>
      <c r="I573" s="4" t="s">
        <v>26</v>
      </c>
      <c r="J573" s="4" t="s">
        <v>178</v>
      </c>
      <c r="K573" s="4"/>
      <c r="L573" s="4"/>
      <c r="M573" s="4"/>
      <c r="N573" s="4"/>
      <c r="O573" s="4" t="s">
        <v>26</v>
      </c>
      <c r="P573" s="4" t="s">
        <v>178</v>
      </c>
      <c r="Q573" s="4"/>
      <c r="S573" t="s">
        <v>215</v>
      </c>
    </row>
    <row r="574" spans="1:19" ht="14.25" x14ac:dyDescent="0.2">
      <c r="A574" s="4" t="s">
        <v>173</v>
      </c>
      <c r="B574" s="4"/>
      <c r="C574" s="4"/>
      <c r="D574" s="4"/>
      <c r="E574" s="4"/>
      <c r="F574" s="17">
        <f>0.32+1.52+1.21+0.73+2.03</f>
        <v>5.81</v>
      </c>
      <c r="G574" s="17">
        <f>((F574/229.19)*100)</f>
        <v>2.535014616693573</v>
      </c>
      <c r="H574" s="4"/>
      <c r="I574" s="17">
        <f>0.32+1.52+1.21+0.73+2.03</f>
        <v>5.81</v>
      </c>
      <c r="J574" s="17">
        <f>(I574/248.19)*100</f>
        <v>2.3409484669003584</v>
      </c>
      <c r="K574" s="4"/>
      <c r="L574" s="4"/>
      <c r="M574" s="4"/>
      <c r="N574" s="4"/>
      <c r="O574" s="21">
        <v>10</v>
      </c>
      <c r="P574" s="17">
        <f>(O574/319)*100</f>
        <v>3.1347962382445136</v>
      </c>
      <c r="Q574" s="4"/>
      <c r="S574" s="29">
        <f>O574-F574</f>
        <v>4.1900000000000004</v>
      </c>
    </row>
    <row r="575" spans="1:19" ht="14.25" x14ac:dyDescent="0.2">
      <c r="A575" s="4" t="s">
        <v>174</v>
      </c>
      <c r="B575" s="4"/>
      <c r="C575" s="4"/>
      <c r="D575" s="4"/>
      <c r="E575" s="4"/>
      <c r="F575" s="17">
        <v>0.96</v>
      </c>
      <c r="G575" s="17">
        <f t="shared" ref="G575:G582" si="0">((F575/229.19)*100)</f>
        <v>0.4188664426894716</v>
      </c>
      <c r="H575" s="4"/>
      <c r="I575" s="17">
        <v>0.96</v>
      </c>
      <c r="J575" s="17">
        <f t="shared" ref="J575:J582" si="1">(I575/248.19)*100</f>
        <v>0.38680043515048956</v>
      </c>
      <c r="K575" s="4"/>
      <c r="L575" s="4"/>
      <c r="M575" s="4"/>
      <c r="N575" s="4"/>
      <c r="O575" s="21">
        <v>2</v>
      </c>
      <c r="P575" s="17">
        <f t="shared" ref="P575:P582" si="2">(O575/319)*100</f>
        <v>0.62695924764890276</v>
      </c>
      <c r="Q575" s="4"/>
      <c r="S575" s="29">
        <f t="shared" ref="S575:S583" si="3">O575-F575</f>
        <v>1.04</v>
      </c>
    </row>
    <row r="576" spans="1:19" ht="14.25" x14ac:dyDescent="0.2">
      <c r="A576" s="4" t="s">
        <v>118</v>
      </c>
      <c r="B576" s="4"/>
      <c r="C576" s="4"/>
      <c r="D576" s="4"/>
      <c r="E576" s="4"/>
      <c r="F576" s="17">
        <f>0.67+0.18</f>
        <v>0.85000000000000009</v>
      </c>
      <c r="G576" s="17">
        <f t="shared" si="0"/>
        <v>0.37087132946463636</v>
      </c>
      <c r="H576" s="4"/>
      <c r="I576" s="17">
        <f>0.67+0.18</f>
        <v>0.85000000000000009</v>
      </c>
      <c r="J576" s="17">
        <f t="shared" si="1"/>
        <v>0.34247955195616264</v>
      </c>
      <c r="K576" s="4"/>
      <c r="L576" s="4"/>
      <c r="M576" s="4"/>
      <c r="N576" s="4"/>
      <c r="O576" s="21">
        <v>15</v>
      </c>
      <c r="P576" s="17">
        <f t="shared" si="2"/>
        <v>4.7021943573667713</v>
      </c>
      <c r="Q576" s="4"/>
      <c r="S576" s="29">
        <f t="shared" si="3"/>
        <v>14.15</v>
      </c>
    </row>
    <row r="577" spans="1:19" ht="14.25" x14ac:dyDescent="0.2">
      <c r="A577" s="4" t="s">
        <v>177</v>
      </c>
      <c r="B577" s="4"/>
      <c r="C577" s="4"/>
      <c r="D577" s="4"/>
      <c r="E577" s="4"/>
      <c r="F577" s="17">
        <v>1.0900000000000001</v>
      </c>
      <c r="G577" s="17">
        <f t="shared" si="0"/>
        <v>0.47558794013700423</v>
      </c>
      <c r="H577" s="4"/>
      <c r="I577" s="17">
        <v>1.0900000000000001</v>
      </c>
      <c r="J577" s="17">
        <f t="shared" si="1"/>
        <v>0.43917966074378506</v>
      </c>
      <c r="K577" s="4"/>
      <c r="L577" s="4"/>
      <c r="M577" s="4"/>
      <c r="N577" s="4"/>
      <c r="O577" s="21">
        <v>17</v>
      </c>
      <c r="P577" s="17">
        <f t="shared" si="2"/>
        <v>5.3291536050156738</v>
      </c>
      <c r="Q577" s="4"/>
      <c r="S577" s="29">
        <f t="shared" si="3"/>
        <v>15.91</v>
      </c>
    </row>
    <row r="578" spans="1:19" ht="14.25" x14ac:dyDescent="0.2">
      <c r="A578" s="4" t="s">
        <v>171</v>
      </c>
      <c r="B578" s="4"/>
      <c r="C578" s="4"/>
      <c r="D578" s="4"/>
      <c r="E578" s="4"/>
      <c r="F578" s="17">
        <f>3.31+4.27+1.66+5.26+11.61+11.85+9.23+8.85+8.98+10.26+4.05+4.09</f>
        <v>83.42</v>
      </c>
      <c r="G578" s="17">
        <f t="shared" si="0"/>
        <v>36.397748592870542</v>
      </c>
      <c r="H578" s="4"/>
      <c r="I578" s="18">
        <f>3.31+4.27+1.66+5.26+11.61+11.85+9.23+8.85+8.98+10.26+4.05+4.09+8</f>
        <v>91.42</v>
      </c>
      <c r="J578" s="18">
        <f t="shared" si="1"/>
        <v>36.834683105685158</v>
      </c>
      <c r="K578" s="4"/>
      <c r="L578" s="4" t="s">
        <v>182</v>
      </c>
      <c r="M578" s="4"/>
      <c r="N578" s="4"/>
      <c r="O578" s="21">
        <v>0</v>
      </c>
      <c r="P578" s="17">
        <f t="shared" si="2"/>
        <v>0</v>
      </c>
      <c r="Q578" s="4"/>
      <c r="S578" s="29">
        <f t="shared" si="3"/>
        <v>-83.42</v>
      </c>
    </row>
    <row r="579" spans="1:19" ht="14.25" x14ac:dyDescent="0.2">
      <c r="A579" s="4" t="s">
        <v>172</v>
      </c>
      <c r="B579" s="4"/>
      <c r="C579" s="4"/>
      <c r="D579" s="4"/>
      <c r="E579" s="4"/>
      <c r="F579" s="17">
        <f>4.63+7.33+33.85+2.03+0.36+2.04+9.3+0.89+5.46</f>
        <v>65.89</v>
      </c>
      <c r="G579" s="17">
        <f t="shared" si="0"/>
        <v>28.749072821676343</v>
      </c>
      <c r="H579" s="4"/>
      <c r="I579" s="17">
        <f>4.63+7.33+33.85+2.03+0.36+2.04+9.3+0.89+5.46</f>
        <v>65.89</v>
      </c>
      <c r="J579" s="17">
        <f t="shared" si="1"/>
        <v>26.548209033401832</v>
      </c>
      <c r="K579" s="4"/>
      <c r="L579" s="4"/>
      <c r="M579" s="4"/>
      <c r="N579" s="4"/>
      <c r="O579" s="21">
        <v>65</v>
      </c>
      <c r="P579" s="17">
        <f t="shared" si="2"/>
        <v>20.376175548589341</v>
      </c>
      <c r="Q579" s="4"/>
      <c r="S579" s="29">
        <f t="shared" si="3"/>
        <v>-0.89000000000000057</v>
      </c>
    </row>
    <row r="580" spans="1:19" ht="14.25" x14ac:dyDescent="0.2">
      <c r="A580" s="4" t="s">
        <v>158</v>
      </c>
      <c r="B580" s="4"/>
      <c r="C580" s="4"/>
      <c r="D580" s="4"/>
      <c r="E580" s="4"/>
      <c r="F580" s="17">
        <f>2.23+6.76+5.83+5.51</f>
        <v>20.329999999999998</v>
      </c>
      <c r="G580" s="17">
        <f t="shared" si="0"/>
        <v>8.8703695623718311</v>
      </c>
      <c r="H580" s="4"/>
      <c r="I580" s="17">
        <f>2.23+6.76+5.83+5.51</f>
        <v>20.329999999999998</v>
      </c>
      <c r="J580" s="17">
        <f t="shared" si="1"/>
        <v>8.1913050485515129</v>
      </c>
      <c r="K580" s="4"/>
      <c r="L580" s="4"/>
      <c r="M580" s="4"/>
      <c r="N580" s="4"/>
      <c r="O580" s="21">
        <v>25</v>
      </c>
      <c r="P580" s="17">
        <f t="shared" si="2"/>
        <v>7.8369905956112857</v>
      </c>
      <c r="Q580" s="4"/>
      <c r="S580" s="29">
        <f t="shared" si="3"/>
        <v>4.6700000000000017</v>
      </c>
    </row>
    <row r="581" spans="1:19" ht="14.25" x14ac:dyDescent="0.2">
      <c r="A581" s="4" t="s">
        <v>128</v>
      </c>
      <c r="B581" s="4"/>
      <c r="C581" s="4"/>
      <c r="D581" s="4"/>
      <c r="E581" s="4"/>
      <c r="F581" s="17">
        <f>3.52+2.96+2.67+15.03+0.15</f>
        <v>24.33</v>
      </c>
      <c r="G581" s="17">
        <f t="shared" si="0"/>
        <v>10.615646406911296</v>
      </c>
      <c r="H581" s="4"/>
      <c r="I581" s="18">
        <f>3.52+2.96+2.67+15.03+0.15+5</f>
        <v>29.33</v>
      </c>
      <c r="J581" s="18">
        <f t="shared" si="1"/>
        <v>11.817559128087352</v>
      </c>
      <c r="K581" s="4"/>
      <c r="L581" s="4" t="s">
        <v>183</v>
      </c>
      <c r="M581" s="4"/>
      <c r="N581" s="4"/>
      <c r="O581" s="21">
        <v>77.5</v>
      </c>
      <c r="P581" s="17">
        <f t="shared" si="2"/>
        <v>24.294670846394983</v>
      </c>
      <c r="Q581" s="4"/>
      <c r="S581" s="29">
        <f t="shared" si="3"/>
        <v>53.17</v>
      </c>
    </row>
    <row r="582" spans="1:19" ht="14.25" x14ac:dyDescent="0.2">
      <c r="A582" s="4" t="s">
        <v>122</v>
      </c>
      <c r="B582" s="4"/>
      <c r="C582" s="4"/>
      <c r="D582" s="4"/>
      <c r="E582" s="4"/>
      <c r="F582" s="17">
        <f>1.17+9.92+5.2+1.89+8.33</f>
        <v>26.509999999999998</v>
      </c>
      <c r="G582" s="17">
        <f t="shared" si="0"/>
        <v>11.566822287185303</v>
      </c>
      <c r="H582" s="4"/>
      <c r="I582" s="17">
        <f>1.17+9.92+5.2+1.89+8.33</f>
        <v>26.509999999999998</v>
      </c>
      <c r="J582" s="17">
        <f t="shared" si="1"/>
        <v>10.681332849832788</v>
      </c>
      <c r="K582" s="4"/>
      <c r="L582" s="4"/>
      <c r="M582" s="4"/>
      <c r="N582" s="4"/>
      <c r="O582" s="21">
        <v>30</v>
      </c>
      <c r="P582" s="17">
        <f t="shared" si="2"/>
        <v>9.4043887147335425</v>
      </c>
      <c r="Q582" s="4"/>
      <c r="S582" s="29">
        <f t="shared" si="3"/>
        <v>3.490000000000002</v>
      </c>
    </row>
    <row r="583" spans="1:19" ht="14.25" x14ac:dyDescent="0.2">
      <c r="A583" s="9" t="s">
        <v>175</v>
      </c>
      <c r="B583" s="9"/>
      <c r="C583" s="9"/>
      <c r="D583" s="9"/>
      <c r="E583" s="9"/>
      <c r="F583" s="19">
        <v>26.51</v>
      </c>
      <c r="G583" s="4"/>
      <c r="H583" s="4"/>
      <c r="I583" s="4"/>
      <c r="J583" s="4"/>
      <c r="K583" s="4"/>
      <c r="L583" s="4"/>
      <c r="M583" s="4"/>
      <c r="N583" s="4"/>
      <c r="O583" s="9">
        <f>26.5+77.5</f>
        <v>104</v>
      </c>
      <c r="P583" s="4"/>
      <c r="Q583" s="4"/>
      <c r="S583" s="29">
        <f t="shared" si="3"/>
        <v>77.489999999999995</v>
      </c>
    </row>
    <row r="584" spans="1:19" ht="14.25" x14ac:dyDescent="0.2">
      <c r="A584" s="4" t="s">
        <v>214</v>
      </c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>
        <v>77.5</v>
      </c>
      <c r="P584" s="4"/>
      <c r="Q584" s="4"/>
    </row>
    <row r="585" spans="1:19" ht="14.25" x14ac:dyDescent="0.2">
      <c r="A585" s="4" t="s">
        <v>176</v>
      </c>
      <c r="B585" s="4"/>
      <c r="C585" s="4"/>
      <c r="D585" s="4"/>
      <c r="E585" s="4"/>
      <c r="F585" s="17">
        <f>SUM(F574:F582)</f>
        <v>229.18999999999994</v>
      </c>
      <c r="G585" s="4"/>
      <c r="H585" s="4"/>
      <c r="I585" s="18">
        <f>SUM(I574:I582)</f>
        <v>242.18999999999994</v>
      </c>
      <c r="J585" s="4"/>
      <c r="K585" s="4"/>
      <c r="L585" s="4"/>
      <c r="M585" s="4"/>
      <c r="N585" s="4"/>
      <c r="O585" s="27">
        <f>SUM(O574:O582)+O584</f>
        <v>319</v>
      </c>
      <c r="P585" s="4"/>
      <c r="Q585" s="4"/>
    </row>
    <row r="586" spans="1:19" ht="14.25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>
        <v>319</v>
      </c>
      <c r="P586" s="4"/>
      <c r="Q586" s="4"/>
    </row>
    <row r="587" spans="1:19" ht="14.25" x14ac:dyDescent="0.2">
      <c r="A587" s="4"/>
      <c r="B587" s="4"/>
      <c r="C587" s="4"/>
      <c r="D587" s="4"/>
      <c r="E587" s="4"/>
      <c r="F587" s="17"/>
      <c r="G587" s="4"/>
      <c r="H587" s="4"/>
      <c r="I587" s="4"/>
      <c r="J587" s="4"/>
      <c r="K587" s="4"/>
      <c r="L587" s="4"/>
      <c r="M587" s="4"/>
      <c r="N587" s="4"/>
    </row>
    <row r="588" spans="1:19" ht="14.25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</row>
    <row r="589" spans="1:19" ht="14.25" x14ac:dyDescent="0.2">
      <c r="A589" s="4"/>
      <c r="B589" s="4"/>
      <c r="C589" s="4"/>
      <c r="D589" s="4"/>
      <c r="E589" s="4"/>
      <c r="F589" s="17"/>
      <c r="G589" s="4"/>
      <c r="H589" s="4"/>
      <c r="I589" s="17"/>
      <c r="J589" s="4"/>
      <c r="K589" s="4"/>
      <c r="L589" s="17"/>
      <c r="M589" s="17"/>
      <c r="N589" s="4"/>
      <c r="O589" s="4"/>
    </row>
    <row r="590" spans="1:19" ht="14.25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</row>
    <row r="591" spans="1:19" ht="14.25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</row>
  </sheetData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9AEC9-2592-4B3F-849E-F076B0C2D677}">
  <dimension ref="A1:AG591"/>
  <sheetViews>
    <sheetView topLeftCell="H78" workbookViewId="0">
      <selection activeCell="V115" sqref="V115"/>
    </sheetView>
  </sheetViews>
  <sheetFormatPr defaultRowHeight="12" x14ac:dyDescent="0.2"/>
  <sheetData>
    <row r="1" spans="1:33" ht="15" x14ac:dyDescent="0.25">
      <c r="A1" s="5" t="s">
        <v>218</v>
      </c>
    </row>
    <row r="15" spans="1:33" ht="15" x14ac:dyDescent="0.25">
      <c r="A15" s="7" t="s">
        <v>21</v>
      </c>
      <c r="B15" s="8"/>
      <c r="C15" s="8"/>
      <c r="D15" s="4"/>
      <c r="E15" s="4"/>
      <c r="F15" s="4"/>
      <c r="G15" s="4"/>
      <c r="H15" s="4"/>
      <c r="I15" s="5" t="s">
        <v>12</v>
      </c>
      <c r="J15" s="4"/>
      <c r="K15" s="5" t="s">
        <v>13</v>
      </c>
      <c r="M15" s="5" t="s">
        <v>217</v>
      </c>
      <c r="N15" s="11"/>
      <c r="P15" s="7" t="s">
        <v>29</v>
      </c>
      <c r="T15" s="15" t="s">
        <v>12</v>
      </c>
      <c r="U15" s="4"/>
      <c r="V15" s="5" t="s">
        <v>13</v>
      </c>
      <c r="X15" s="5" t="s">
        <v>217</v>
      </c>
      <c r="Y15" s="11"/>
      <c r="AA15" s="7" t="s">
        <v>81</v>
      </c>
      <c r="AC15" s="5" t="s">
        <v>12</v>
      </c>
      <c r="AD15" s="4"/>
      <c r="AE15" s="5" t="s">
        <v>13</v>
      </c>
      <c r="AG15" s="5" t="s">
        <v>217</v>
      </c>
    </row>
    <row r="16" spans="1:33" ht="15" x14ac:dyDescent="0.25">
      <c r="A16" s="5" t="s">
        <v>3</v>
      </c>
      <c r="B16" s="4"/>
      <c r="C16" s="4"/>
      <c r="D16" s="4"/>
      <c r="E16" s="4"/>
      <c r="F16" s="4"/>
      <c r="G16" s="4"/>
      <c r="H16" s="4"/>
      <c r="N16" s="11"/>
      <c r="P16" s="5" t="s">
        <v>30</v>
      </c>
      <c r="Q16" s="4"/>
      <c r="R16" s="4"/>
      <c r="S16" s="4"/>
      <c r="T16" s="4"/>
      <c r="U16" s="4"/>
      <c r="V16" s="4"/>
      <c r="W16" s="4"/>
      <c r="X16" s="4"/>
      <c r="Y16" s="12"/>
      <c r="AA16" s="5" t="s">
        <v>82</v>
      </c>
      <c r="AB16" s="5"/>
      <c r="AC16" s="5"/>
      <c r="AD16" s="4"/>
      <c r="AE16" s="4"/>
      <c r="AF16" s="4"/>
    </row>
    <row r="17" spans="1:33" ht="14.25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N17" s="11"/>
      <c r="P17" s="4"/>
      <c r="Q17" s="4"/>
      <c r="R17" s="4"/>
      <c r="S17" s="4"/>
      <c r="T17" s="4"/>
      <c r="U17" s="4"/>
      <c r="V17" s="4"/>
      <c r="W17" s="4"/>
      <c r="X17" s="4"/>
      <c r="Y17" s="12"/>
      <c r="AA17" s="4"/>
      <c r="AB17" s="4"/>
      <c r="AD17" s="4"/>
      <c r="AE17" s="4"/>
      <c r="AF17" s="4"/>
      <c r="AG17" s="4"/>
    </row>
    <row r="18" spans="1:33" ht="14.25" x14ac:dyDescent="0.2">
      <c r="A18" s="4" t="s">
        <v>4</v>
      </c>
      <c r="B18" s="4"/>
      <c r="C18" s="4"/>
      <c r="D18" s="4"/>
      <c r="E18" s="4"/>
      <c r="F18" s="4"/>
      <c r="G18" s="4"/>
      <c r="H18" s="4"/>
      <c r="I18" s="6">
        <v>19026</v>
      </c>
      <c r="J18" s="4"/>
      <c r="N18" s="12" t="s">
        <v>8</v>
      </c>
      <c r="P18" s="9" t="s">
        <v>31</v>
      </c>
      <c r="Q18" s="9"/>
      <c r="R18" s="9"/>
      <c r="S18" s="9"/>
      <c r="U18" s="4"/>
      <c r="V18" s="4"/>
      <c r="W18" s="4"/>
      <c r="X18" s="4"/>
      <c r="Y18" s="11"/>
      <c r="AA18" s="4" t="s">
        <v>83</v>
      </c>
      <c r="AB18" s="4"/>
      <c r="AC18" s="4">
        <v>280</v>
      </c>
      <c r="AD18" s="4"/>
      <c r="AE18" s="49">
        <v>145</v>
      </c>
      <c r="AF18" s="4"/>
      <c r="AG18" s="4"/>
    </row>
    <row r="19" spans="1:33" ht="14.25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N19" s="12"/>
      <c r="P19" s="4" t="s">
        <v>18</v>
      </c>
      <c r="Q19" s="4"/>
      <c r="R19" s="4"/>
      <c r="S19" s="4"/>
      <c r="T19" s="4">
        <v>159</v>
      </c>
      <c r="U19" s="4"/>
      <c r="V19" s="16">
        <v>166</v>
      </c>
      <c r="W19" s="4"/>
      <c r="X19" s="30">
        <v>66</v>
      </c>
      <c r="Y19" s="12" t="s">
        <v>35</v>
      </c>
      <c r="AA19" s="4"/>
      <c r="AB19" s="4"/>
      <c r="AC19" s="4"/>
      <c r="AD19" s="4"/>
      <c r="AE19" s="4"/>
      <c r="AF19" s="4"/>
      <c r="AG19" s="4"/>
    </row>
    <row r="20" spans="1:33" ht="14.25" x14ac:dyDescent="0.2">
      <c r="A20" s="4" t="s">
        <v>5</v>
      </c>
      <c r="B20" s="4"/>
      <c r="C20" s="4"/>
      <c r="D20" s="4"/>
      <c r="E20" s="4"/>
      <c r="F20" s="4"/>
      <c r="G20" s="4"/>
      <c r="H20" s="4"/>
      <c r="I20" s="4">
        <v>0</v>
      </c>
      <c r="J20" s="4"/>
      <c r="N20" s="12" t="s">
        <v>9</v>
      </c>
      <c r="P20" s="10" t="s">
        <v>32</v>
      </c>
      <c r="Q20" s="4"/>
      <c r="R20" s="4"/>
      <c r="S20" s="4"/>
      <c r="T20" s="4">
        <v>0</v>
      </c>
      <c r="U20" s="4"/>
      <c r="V20" s="4">
        <v>0</v>
      </c>
      <c r="W20" s="4"/>
      <c r="X20" s="4">
        <v>0</v>
      </c>
      <c r="Y20" s="12"/>
      <c r="AA20" s="4" t="s">
        <v>84</v>
      </c>
      <c r="AB20" s="4"/>
      <c r="AC20" s="4">
        <v>0</v>
      </c>
      <c r="AD20" s="4"/>
      <c r="AE20" s="4"/>
      <c r="AF20" s="4"/>
      <c r="AG20" s="4"/>
    </row>
    <row r="21" spans="1:33" ht="14.25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N21" s="12"/>
      <c r="P21" s="4" t="s">
        <v>33</v>
      </c>
      <c r="Q21" s="4"/>
      <c r="R21" s="4"/>
      <c r="S21" s="4"/>
      <c r="T21" s="4">
        <v>0</v>
      </c>
      <c r="U21" s="4"/>
      <c r="V21" s="4"/>
      <c r="W21" s="4"/>
      <c r="X21" s="4"/>
      <c r="Y21" s="12" t="s">
        <v>40</v>
      </c>
      <c r="AA21" s="4"/>
      <c r="AB21" s="4"/>
      <c r="AC21" s="4"/>
      <c r="AD21" s="4"/>
      <c r="AE21" s="4"/>
      <c r="AF21" s="4"/>
      <c r="AG21" s="4"/>
    </row>
    <row r="22" spans="1:33" ht="14.25" x14ac:dyDescent="0.2">
      <c r="A22" s="4" t="s">
        <v>6</v>
      </c>
      <c r="B22" s="4"/>
      <c r="C22" s="4"/>
      <c r="D22" s="4"/>
      <c r="E22" s="4"/>
      <c r="F22" s="4"/>
      <c r="G22" s="4"/>
      <c r="H22" s="4"/>
      <c r="I22" s="4">
        <v>859</v>
      </c>
      <c r="J22" s="4"/>
      <c r="N22" s="12" t="s">
        <v>10</v>
      </c>
      <c r="P22" s="4" t="s">
        <v>34</v>
      </c>
      <c r="Q22" s="4"/>
      <c r="R22" s="4"/>
      <c r="S22" s="4"/>
      <c r="T22" s="4">
        <v>0</v>
      </c>
      <c r="U22" s="4"/>
      <c r="V22" s="4"/>
      <c r="W22" s="4"/>
      <c r="X22" s="4"/>
      <c r="Y22" s="12" t="s">
        <v>41</v>
      </c>
      <c r="AA22" s="4" t="s">
        <v>85</v>
      </c>
      <c r="AB22" s="4"/>
      <c r="AC22" s="4">
        <v>0</v>
      </c>
      <c r="AD22" s="4"/>
      <c r="AE22" s="4"/>
      <c r="AF22" s="4"/>
      <c r="AG22" s="4"/>
    </row>
    <row r="23" spans="1:33" ht="14.2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N23" s="12"/>
      <c r="P23" s="4"/>
      <c r="Q23" s="4"/>
      <c r="R23" s="4"/>
      <c r="S23" s="4"/>
      <c r="T23" s="4"/>
      <c r="U23" s="4"/>
      <c r="V23" s="4"/>
      <c r="W23" s="4"/>
      <c r="X23" s="4"/>
      <c r="Y23" s="12"/>
      <c r="AA23" s="4"/>
      <c r="AB23" s="4"/>
      <c r="AC23" s="4"/>
      <c r="AD23" s="4"/>
      <c r="AE23" s="4"/>
      <c r="AF23" s="4"/>
      <c r="AG23" s="4"/>
    </row>
    <row r="24" spans="1:33" ht="14.25" x14ac:dyDescent="0.2">
      <c r="A24" s="4" t="s">
        <v>7</v>
      </c>
      <c r="B24" s="4"/>
      <c r="C24" s="4"/>
      <c r="D24" s="4"/>
      <c r="E24" s="4"/>
      <c r="F24" s="4"/>
      <c r="G24" s="4"/>
      <c r="H24" s="4"/>
      <c r="I24" s="4">
        <v>0</v>
      </c>
      <c r="J24" s="4"/>
      <c r="N24" s="12" t="s">
        <v>11</v>
      </c>
      <c r="P24" s="9" t="s">
        <v>36</v>
      </c>
      <c r="Q24" s="9"/>
      <c r="R24" s="9"/>
      <c r="S24" s="9"/>
      <c r="T24" s="4"/>
      <c r="U24" s="4"/>
      <c r="V24" s="4"/>
      <c r="W24" s="4"/>
      <c r="X24" s="4"/>
      <c r="Y24" s="12"/>
      <c r="AA24" s="4"/>
      <c r="AB24" s="4"/>
      <c r="AC24" s="4"/>
      <c r="AD24" s="4"/>
      <c r="AE24" s="4"/>
      <c r="AF24" s="4"/>
      <c r="AG24" s="4"/>
    </row>
    <row r="25" spans="1:33" ht="15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N25" s="11"/>
      <c r="P25" s="4" t="s">
        <v>37</v>
      </c>
      <c r="Q25" s="4"/>
      <c r="R25" s="4"/>
      <c r="S25" s="4"/>
      <c r="T25" s="4">
        <v>3</v>
      </c>
      <c r="U25" s="4"/>
      <c r="V25" s="16">
        <v>3</v>
      </c>
      <c r="W25" s="4"/>
      <c r="X25" s="30">
        <v>1</v>
      </c>
      <c r="Y25" s="12" t="s">
        <v>35</v>
      </c>
      <c r="AA25" s="5" t="s">
        <v>1</v>
      </c>
      <c r="AB25" s="4"/>
      <c r="AC25" s="4"/>
      <c r="AD25" s="4"/>
      <c r="AE25" s="4"/>
      <c r="AF25" s="4"/>
      <c r="AG25" s="4"/>
    </row>
    <row r="26" spans="1:33" ht="14.2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N26" s="11"/>
      <c r="P26" s="4" t="s">
        <v>38</v>
      </c>
      <c r="Q26" s="4"/>
      <c r="R26" s="4"/>
      <c r="S26" s="4"/>
      <c r="T26" s="4">
        <v>0</v>
      </c>
      <c r="U26" s="4"/>
      <c r="V26" s="4"/>
      <c r="W26" s="4"/>
      <c r="X26" s="4"/>
      <c r="Y26" s="12" t="s">
        <v>42</v>
      </c>
      <c r="AA26" s="4" t="s">
        <v>86</v>
      </c>
      <c r="AB26" s="4"/>
      <c r="AC26" s="4">
        <v>0</v>
      </c>
      <c r="AD26" s="4"/>
      <c r="AE26" s="4"/>
      <c r="AF26" s="4"/>
      <c r="AG26" s="4"/>
    </row>
    <row r="27" spans="1:33" ht="15" x14ac:dyDescent="0.25">
      <c r="A27" s="5" t="s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N27" s="11"/>
      <c r="P27" s="4" t="s">
        <v>39</v>
      </c>
      <c r="Q27" s="4"/>
      <c r="R27" s="4"/>
      <c r="S27" s="4"/>
      <c r="T27" s="4">
        <v>0</v>
      </c>
      <c r="U27" s="4"/>
      <c r="V27" s="4"/>
      <c r="W27" s="4"/>
      <c r="X27" s="4"/>
      <c r="Y27" s="12" t="s">
        <v>42</v>
      </c>
      <c r="AA27" s="4"/>
      <c r="AB27" s="4"/>
      <c r="AD27" s="4"/>
      <c r="AE27" s="4"/>
      <c r="AF27" s="4"/>
      <c r="AG27" s="4"/>
    </row>
    <row r="28" spans="1:33" ht="14.25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N28" s="11"/>
      <c r="P28" s="10" t="s">
        <v>32</v>
      </c>
      <c r="Q28" s="4"/>
      <c r="R28" s="4"/>
      <c r="S28" s="4"/>
      <c r="T28" s="4"/>
      <c r="U28" s="4"/>
      <c r="V28" s="4"/>
      <c r="W28" s="4"/>
      <c r="X28" s="4"/>
      <c r="Y28" s="11"/>
      <c r="AA28" s="4" t="s">
        <v>87</v>
      </c>
      <c r="AB28" s="4"/>
      <c r="AC28" s="4">
        <v>144594</v>
      </c>
      <c r="AD28" s="4"/>
      <c r="AE28" s="49">
        <v>151371</v>
      </c>
      <c r="AF28" s="4"/>
      <c r="AG28" s="4"/>
    </row>
    <row r="29" spans="1:33" ht="14.25" x14ac:dyDescent="0.2">
      <c r="A29" s="4" t="s">
        <v>15</v>
      </c>
      <c r="B29" s="4"/>
      <c r="C29" s="4"/>
      <c r="D29" s="4"/>
      <c r="E29" s="4"/>
      <c r="F29" s="4"/>
      <c r="G29" s="4"/>
      <c r="H29" s="4"/>
      <c r="I29" s="4">
        <v>36852</v>
      </c>
      <c r="J29" s="4"/>
      <c r="K29" s="16">
        <f>K33+K35</f>
        <v>38976.210000000006</v>
      </c>
      <c r="N29" s="12" t="s">
        <v>8</v>
      </c>
      <c r="P29" s="4" t="s">
        <v>33</v>
      </c>
      <c r="Q29" s="4"/>
      <c r="R29" s="4"/>
      <c r="S29" s="4"/>
      <c r="T29" s="4">
        <v>0</v>
      </c>
      <c r="U29" s="4"/>
      <c r="V29" s="4"/>
      <c r="W29" s="4"/>
      <c r="X29" s="4">
        <v>200</v>
      </c>
      <c r="Y29" s="12" t="s">
        <v>40</v>
      </c>
      <c r="AA29" s="4"/>
      <c r="AB29" s="4"/>
      <c r="AC29" s="4"/>
      <c r="AD29" s="4"/>
      <c r="AE29" s="4"/>
      <c r="AF29" s="4"/>
      <c r="AG29" s="4"/>
    </row>
    <row r="30" spans="1:33" ht="14.25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N30" s="12"/>
      <c r="P30" s="4" t="s">
        <v>34</v>
      </c>
      <c r="Q30" s="4"/>
      <c r="R30" s="4"/>
      <c r="S30" s="4"/>
      <c r="T30" s="4">
        <v>0</v>
      </c>
      <c r="U30" s="4"/>
      <c r="V30" s="4"/>
      <c r="W30" s="4"/>
      <c r="X30" s="4">
        <v>24</v>
      </c>
      <c r="Y30" s="12" t="s">
        <v>41</v>
      </c>
      <c r="AA30" s="4" t="s">
        <v>88</v>
      </c>
      <c r="AB30" s="4"/>
      <c r="AC30" s="4">
        <v>0</v>
      </c>
      <c r="AD30" s="4"/>
      <c r="AE30" s="4"/>
      <c r="AF30" s="4"/>
      <c r="AG30" s="4"/>
    </row>
    <row r="31" spans="1:33" ht="14.25" x14ac:dyDescent="0.2">
      <c r="A31" s="4" t="s">
        <v>16</v>
      </c>
      <c r="B31" s="4"/>
      <c r="C31" s="4"/>
      <c r="D31" s="4"/>
      <c r="E31" s="4"/>
      <c r="F31" s="4"/>
      <c r="G31" s="4"/>
      <c r="H31" s="4"/>
      <c r="I31" s="4">
        <v>0</v>
      </c>
      <c r="J31" s="4"/>
      <c r="K31" s="4"/>
      <c r="N31" s="12" t="s">
        <v>8</v>
      </c>
      <c r="P31" s="4"/>
      <c r="Q31" s="4"/>
      <c r="R31" s="4"/>
      <c r="S31" s="4"/>
      <c r="T31" s="4"/>
      <c r="U31" s="4"/>
      <c r="V31" s="4"/>
      <c r="W31" s="4"/>
      <c r="X31" s="4"/>
      <c r="Y31" s="12"/>
      <c r="AA31" s="4"/>
      <c r="AB31" s="4"/>
      <c r="AC31" s="4"/>
      <c r="AD31" s="4"/>
      <c r="AE31" s="4"/>
      <c r="AF31" s="4"/>
      <c r="AG31" s="4"/>
    </row>
    <row r="32" spans="1:33" ht="14.2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N32" s="12"/>
      <c r="P32" s="9" t="s">
        <v>43</v>
      </c>
      <c r="Q32" s="9"/>
      <c r="R32" s="9"/>
      <c r="S32" s="9"/>
      <c r="T32" s="4"/>
      <c r="U32" s="4"/>
      <c r="V32" s="4"/>
      <c r="W32" s="4"/>
      <c r="X32" s="4"/>
      <c r="Y32" s="12"/>
      <c r="AA32" s="4" t="s">
        <v>89</v>
      </c>
      <c r="AB32" s="4"/>
      <c r="AC32" s="4">
        <v>22321</v>
      </c>
      <c r="AD32" s="4"/>
      <c r="AE32" s="4"/>
      <c r="AF32" s="4"/>
      <c r="AG32" s="4"/>
    </row>
    <row r="33" spans="1:33" ht="14.25" x14ac:dyDescent="0.2">
      <c r="A33" s="4" t="s">
        <v>17</v>
      </c>
      <c r="B33" s="4"/>
      <c r="C33" s="4"/>
      <c r="D33" s="4"/>
      <c r="E33" s="4"/>
      <c r="F33" s="4"/>
      <c r="G33" s="4"/>
      <c r="H33" s="4"/>
      <c r="I33" s="4">
        <v>24409</v>
      </c>
      <c r="J33" s="4"/>
      <c r="K33" s="16">
        <f>I33+2018.52+I37</f>
        <v>37458.520000000004</v>
      </c>
      <c r="N33" s="12" t="s">
        <v>8</v>
      </c>
      <c r="P33" s="4" t="s">
        <v>198</v>
      </c>
      <c r="Q33" s="4"/>
      <c r="R33" s="4"/>
      <c r="S33" s="4"/>
      <c r="T33" s="4">
        <v>256</v>
      </c>
      <c r="U33" s="4"/>
      <c r="V33" s="16">
        <v>268</v>
      </c>
      <c r="W33" s="4"/>
      <c r="X33" s="30">
        <v>70</v>
      </c>
      <c r="Y33" s="12" t="s">
        <v>35</v>
      </c>
      <c r="AA33" s="4"/>
      <c r="AB33" s="4"/>
      <c r="AC33" s="4"/>
      <c r="AD33" s="4"/>
      <c r="AE33" s="4"/>
      <c r="AF33" s="4"/>
      <c r="AG33" s="4"/>
    </row>
    <row r="34" spans="1:33" ht="14.25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N34" s="12"/>
      <c r="P34" s="4" t="s">
        <v>38</v>
      </c>
      <c r="Q34" s="4"/>
      <c r="R34" s="4"/>
      <c r="S34" s="4"/>
      <c r="T34" s="4">
        <v>0</v>
      </c>
      <c r="U34" s="4"/>
      <c r="V34" s="4"/>
      <c r="W34" s="4"/>
      <c r="X34" s="4"/>
      <c r="Y34" s="12" t="s">
        <v>42</v>
      </c>
      <c r="AA34" s="4" t="s">
        <v>90</v>
      </c>
      <c r="AB34" s="4"/>
      <c r="AC34" s="4">
        <v>0</v>
      </c>
      <c r="AD34" s="4"/>
      <c r="AE34" s="4"/>
      <c r="AF34" s="4"/>
      <c r="AG34" s="4"/>
    </row>
    <row r="35" spans="1:33" ht="14.25" x14ac:dyDescent="0.2">
      <c r="A35" s="4" t="s">
        <v>18</v>
      </c>
      <c r="B35" s="4"/>
      <c r="C35" s="4"/>
      <c r="D35" s="4"/>
      <c r="E35" s="4"/>
      <c r="F35" s="4"/>
      <c r="G35" s="4"/>
      <c r="H35" s="4"/>
      <c r="I35" s="4">
        <v>1412</v>
      </c>
      <c r="J35" s="4"/>
      <c r="K35" s="16">
        <f>I35+105.69</f>
        <v>1517.69</v>
      </c>
      <c r="N35" s="12" t="s">
        <v>8</v>
      </c>
      <c r="P35" s="4" t="s">
        <v>39</v>
      </c>
      <c r="Q35" s="4"/>
      <c r="R35" s="4"/>
      <c r="S35" s="4"/>
      <c r="T35" s="4">
        <v>0</v>
      </c>
      <c r="U35" s="4"/>
      <c r="V35" s="4"/>
      <c r="W35" s="4"/>
      <c r="X35" s="4"/>
      <c r="Y35" s="12" t="s">
        <v>42</v>
      </c>
      <c r="AA35" s="4"/>
      <c r="AB35" s="4"/>
      <c r="AC35" s="4"/>
      <c r="AD35" s="4"/>
      <c r="AE35" s="4"/>
      <c r="AF35" s="4"/>
      <c r="AG35" s="4"/>
    </row>
    <row r="36" spans="1:33" ht="14.2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N36" s="12"/>
      <c r="P36" s="10" t="s">
        <v>32</v>
      </c>
      <c r="Q36" s="4"/>
      <c r="R36" s="4"/>
      <c r="S36" s="4"/>
      <c r="T36" s="4"/>
      <c r="U36" s="4"/>
      <c r="V36" s="4"/>
      <c r="W36" s="4"/>
      <c r="X36" s="4"/>
      <c r="Y36" s="11"/>
      <c r="AA36" s="4" t="s">
        <v>91</v>
      </c>
      <c r="AB36" s="4"/>
      <c r="AC36" s="4">
        <v>0</v>
      </c>
      <c r="AD36" s="4"/>
      <c r="AE36" s="4"/>
      <c r="AF36" s="4"/>
      <c r="AG36" s="4"/>
    </row>
    <row r="37" spans="1:33" ht="14.25" x14ac:dyDescent="0.2">
      <c r="A37" s="4" t="s">
        <v>19</v>
      </c>
      <c r="B37" s="4"/>
      <c r="C37" s="4"/>
      <c r="D37" s="4"/>
      <c r="E37" s="4"/>
      <c r="F37" s="4"/>
      <c r="G37" s="4"/>
      <c r="H37" s="4"/>
      <c r="I37" s="4">
        <v>11031</v>
      </c>
      <c r="J37" s="4"/>
      <c r="K37" s="16">
        <v>0</v>
      </c>
      <c r="N37" s="12" t="s">
        <v>9</v>
      </c>
      <c r="P37" s="4" t="s">
        <v>33</v>
      </c>
      <c r="Q37" s="4"/>
      <c r="R37" s="4"/>
      <c r="S37" s="4"/>
      <c r="T37" s="4">
        <v>0</v>
      </c>
      <c r="U37" s="4"/>
      <c r="V37" s="4"/>
      <c r="W37" s="4"/>
      <c r="X37" s="4">
        <v>180</v>
      </c>
      <c r="Y37" s="12" t="s">
        <v>40</v>
      </c>
      <c r="AA37" s="4"/>
      <c r="AB37" s="4"/>
      <c r="AC37" s="4"/>
      <c r="AD37" s="4"/>
      <c r="AE37" s="4"/>
      <c r="AF37" s="4"/>
      <c r="AG37" s="4"/>
    </row>
    <row r="38" spans="1:33" ht="14.2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N38" s="11"/>
      <c r="P38" s="4" t="s">
        <v>34</v>
      </c>
      <c r="Q38" s="4"/>
      <c r="R38" s="4"/>
      <c r="S38" s="4"/>
      <c r="T38" s="4">
        <v>0</v>
      </c>
      <c r="U38" s="4"/>
      <c r="V38" s="4"/>
      <c r="W38" s="4"/>
      <c r="X38" s="4">
        <v>6</v>
      </c>
      <c r="Y38" s="12" t="s">
        <v>41</v>
      </c>
      <c r="AA38" s="4" t="s">
        <v>92</v>
      </c>
      <c r="AB38" s="4"/>
      <c r="AC38" s="4">
        <v>0</v>
      </c>
      <c r="AD38" s="4"/>
      <c r="AE38" s="4"/>
      <c r="AF38" s="4"/>
      <c r="AG38" s="4"/>
    </row>
    <row r="39" spans="1:33" ht="15" x14ac:dyDescent="0.25">
      <c r="A39" s="5" t="s">
        <v>20</v>
      </c>
      <c r="B39" s="4"/>
      <c r="C39" s="4"/>
      <c r="D39" s="4"/>
      <c r="E39" s="4"/>
      <c r="F39" s="4"/>
      <c r="G39" s="4"/>
      <c r="H39" s="4"/>
      <c r="I39" s="4"/>
      <c r="J39" s="4"/>
      <c r="K39" s="4"/>
      <c r="N39" s="11"/>
      <c r="P39" s="4"/>
      <c r="Q39" s="4"/>
      <c r="R39" s="4"/>
      <c r="S39" s="4"/>
      <c r="T39" s="4"/>
      <c r="U39" s="4"/>
      <c r="V39" s="4"/>
      <c r="W39" s="4"/>
      <c r="X39" s="4"/>
      <c r="Y39" s="12"/>
      <c r="AA39" s="4"/>
      <c r="AB39" s="4"/>
      <c r="AC39" s="4"/>
      <c r="AD39" s="4"/>
      <c r="AE39" s="4"/>
      <c r="AF39" s="4"/>
      <c r="AG39" s="4"/>
    </row>
    <row r="40" spans="1:33" ht="14.25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N40" s="11"/>
      <c r="P40" s="9" t="s">
        <v>44</v>
      </c>
      <c r="Q40" s="9"/>
      <c r="R40" s="9"/>
      <c r="S40" s="9"/>
      <c r="T40" s="4"/>
      <c r="U40" s="4"/>
      <c r="V40" s="4"/>
      <c r="W40" s="4"/>
      <c r="X40" s="4"/>
      <c r="Y40" s="12"/>
      <c r="AA40" s="4" t="s">
        <v>93</v>
      </c>
      <c r="AB40" s="4"/>
      <c r="AC40" s="4">
        <v>0</v>
      </c>
      <c r="AD40" s="4"/>
      <c r="AE40" s="4"/>
      <c r="AF40" s="4"/>
      <c r="AG40" s="4"/>
    </row>
    <row r="41" spans="1:33" ht="14.25" x14ac:dyDescent="0.2">
      <c r="A41" s="4" t="s">
        <v>22</v>
      </c>
      <c r="B41" s="4"/>
      <c r="C41" s="4"/>
      <c r="D41" s="4"/>
      <c r="E41" s="4"/>
      <c r="F41" s="4"/>
      <c r="G41" s="4"/>
      <c r="H41" s="4"/>
      <c r="I41" s="4"/>
      <c r="J41" s="4"/>
      <c r="K41" s="4"/>
      <c r="N41" s="11"/>
      <c r="P41" s="4" t="s">
        <v>37</v>
      </c>
      <c r="Q41" s="4"/>
      <c r="R41" s="4"/>
      <c r="S41" s="4"/>
      <c r="T41" s="4">
        <v>110</v>
      </c>
      <c r="U41" s="4"/>
      <c r="V41" s="16">
        <v>114</v>
      </c>
      <c r="W41" s="4"/>
      <c r="X41" s="30">
        <v>46</v>
      </c>
      <c r="Y41" s="12" t="s">
        <v>35</v>
      </c>
      <c r="AA41" s="4"/>
      <c r="AB41" s="4"/>
      <c r="AC41" s="4"/>
      <c r="AD41" s="4"/>
      <c r="AE41" s="4"/>
      <c r="AG41" s="4"/>
    </row>
    <row r="42" spans="1:33" ht="1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N42" s="11"/>
      <c r="P42" s="4" t="s">
        <v>38</v>
      </c>
      <c r="Q42" s="4"/>
      <c r="R42" s="4"/>
      <c r="S42" s="4"/>
      <c r="T42" s="4">
        <v>0</v>
      </c>
      <c r="U42" s="4"/>
      <c r="V42" s="4"/>
      <c r="W42" s="4"/>
      <c r="X42" s="4"/>
      <c r="Y42" s="12" t="s">
        <v>42</v>
      </c>
      <c r="AA42" s="5" t="s">
        <v>95</v>
      </c>
      <c r="AB42" s="4"/>
      <c r="AC42" s="4"/>
      <c r="AD42" s="4"/>
      <c r="AE42" s="4"/>
    </row>
    <row r="43" spans="1:33" ht="15" x14ac:dyDescent="0.25">
      <c r="A43" s="5" t="s">
        <v>23</v>
      </c>
      <c r="B43" s="4"/>
      <c r="C43" s="4"/>
      <c r="D43" s="4"/>
      <c r="E43" s="4"/>
      <c r="F43" s="4"/>
      <c r="G43" s="4"/>
      <c r="H43" s="4"/>
      <c r="I43" s="4"/>
      <c r="J43" s="4"/>
      <c r="K43" s="4"/>
      <c r="N43" s="11"/>
      <c r="P43" s="4" t="s">
        <v>39</v>
      </c>
      <c r="Q43" s="4"/>
      <c r="R43" s="4"/>
      <c r="S43" s="4"/>
      <c r="T43" s="4">
        <v>0</v>
      </c>
      <c r="U43" s="4"/>
      <c r="V43" s="4"/>
      <c r="W43" s="4"/>
      <c r="X43" s="4"/>
      <c r="Y43" s="12" t="s">
        <v>42</v>
      </c>
      <c r="AA43" s="4" t="s">
        <v>96</v>
      </c>
      <c r="AB43" s="4"/>
      <c r="AC43" s="4">
        <v>0</v>
      </c>
      <c r="AD43" s="4"/>
      <c r="AE43" s="4"/>
    </row>
    <row r="44" spans="1:33" ht="14.25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N44" s="11"/>
      <c r="P44" s="10" t="s">
        <v>32</v>
      </c>
      <c r="Q44" s="4"/>
      <c r="R44" s="4"/>
      <c r="S44" s="4"/>
      <c r="T44" s="4"/>
      <c r="U44" s="4"/>
      <c r="V44" s="4"/>
      <c r="W44" s="4"/>
      <c r="X44" s="4"/>
      <c r="Y44" s="11"/>
      <c r="AA44" s="4"/>
      <c r="AB44" s="4"/>
      <c r="AC44" s="4"/>
      <c r="AD44" s="4"/>
      <c r="AE44" s="4"/>
      <c r="AG44" s="4"/>
    </row>
    <row r="45" spans="1:33" ht="14.25" x14ac:dyDescent="0.2">
      <c r="A45" s="4" t="s">
        <v>24</v>
      </c>
      <c r="B45" s="4"/>
      <c r="C45" s="4"/>
      <c r="D45" s="4"/>
      <c r="E45" s="4"/>
      <c r="F45" s="4"/>
      <c r="G45" s="4"/>
      <c r="H45" s="4"/>
      <c r="I45" s="4">
        <v>221.8</v>
      </c>
      <c r="J45" s="4"/>
      <c r="K45" s="4"/>
      <c r="M45" s="4">
        <v>221.8</v>
      </c>
      <c r="N45" s="12" t="s">
        <v>26</v>
      </c>
      <c r="P45" s="4" t="s">
        <v>33</v>
      </c>
      <c r="Q45" s="4"/>
      <c r="R45" s="4"/>
      <c r="S45" s="4"/>
      <c r="T45" s="4">
        <v>0</v>
      </c>
      <c r="U45" s="4"/>
      <c r="V45" s="4"/>
      <c r="W45" s="4"/>
      <c r="X45" s="4">
        <v>200</v>
      </c>
      <c r="Y45" s="12" t="s">
        <v>40</v>
      </c>
      <c r="AA45" s="4" t="s">
        <v>97</v>
      </c>
      <c r="AB45" s="4"/>
      <c r="AC45" s="4">
        <v>0</v>
      </c>
      <c r="AD45" s="4"/>
      <c r="AE45" s="4"/>
      <c r="AG45" s="4"/>
    </row>
    <row r="46" spans="1:33" ht="14.25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M46" s="4"/>
      <c r="N46" s="12"/>
      <c r="P46" s="4" t="s">
        <v>34</v>
      </c>
      <c r="Q46" s="4"/>
      <c r="R46" s="4"/>
      <c r="S46" s="4"/>
      <c r="T46" s="4">
        <v>0</v>
      </c>
      <c r="U46" s="4"/>
      <c r="V46" s="4"/>
      <c r="W46" s="4"/>
      <c r="X46" s="4">
        <v>24</v>
      </c>
      <c r="Y46" s="12" t="s">
        <v>41</v>
      </c>
      <c r="AA46" s="4"/>
      <c r="AB46" s="4"/>
      <c r="AC46" s="4"/>
      <c r="AD46" s="4"/>
      <c r="AE46" s="4"/>
      <c r="AG46" s="4"/>
    </row>
    <row r="47" spans="1:33" ht="14.25" x14ac:dyDescent="0.2">
      <c r="A47" s="4" t="s">
        <v>25</v>
      </c>
      <c r="B47" s="4"/>
      <c r="C47" s="4"/>
      <c r="D47" s="4"/>
      <c r="E47" s="4"/>
      <c r="F47" s="4"/>
      <c r="G47" s="4"/>
      <c r="H47" s="4"/>
      <c r="I47" s="4">
        <v>170</v>
      </c>
      <c r="J47" s="4"/>
      <c r="K47" s="4"/>
      <c r="M47" s="47">
        <v>100</v>
      </c>
      <c r="N47" s="12" t="s">
        <v>27</v>
      </c>
      <c r="P47" s="4"/>
      <c r="Q47" s="4"/>
      <c r="R47" s="4"/>
      <c r="S47" s="4"/>
      <c r="T47" s="4"/>
      <c r="U47" s="4"/>
      <c r="V47" s="4"/>
      <c r="W47" s="4"/>
      <c r="X47" s="4"/>
      <c r="Y47" s="12"/>
      <c r="AA47" s="4"/>
      <c r="AB47" s="4"/>
      <c r="AC47" s="4"/>
      <c r="AD47" s="4"/>
      <c r="AE47" s="4"/>
    </row>
    <row r="48" spans="1:33" ht="14.25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N48" s="11"/>
      <c r="P48" s="35" t="s">
        <v>45</v>
      </c>
      <c r="Q48" s="35"/>
      <c r="R48" s="35"/>
      <c r="S48" s="35"/>
      <c r="T48" s="35">
        <v>27</v>
      </c>
      <c r="U48" s="35"/>
      <c r="V48" s="36">
        <v>28</v>
      </c>
      <c r="W48" s="35"/>
      <c r="X48" s="37">
        <v>6</v>
      </c>
      <c r="Y48" s="12" t="s">
        <v>35</v>
      </c>
      <c r="AA48" s="4"/>
      <c r="AB48" s="4"/>
      <c r="AC48" s="4"/>
      <c r="AD48" s="4"/>
      <c r="AE48" s="4"/>
    </row>
    <row r="49" spans="1:33" ht="14.25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N49" s="11"/>
      <c r="P49" s="35" t="s">
        <v>38</v>
      </c>
      <c r="Q49" s="35"/>
      <c r="R49" s="35"/>
      <c r="S49" s="35"/>
      <c r="T49" s="35">
        <v>0</v>
      </c>
      <c r="U49" s="35"/>
      <c r="V49" s="35"/>
      <c r="W49" s="35"/>
      <c r="X49" s="35"/>
      <c r="Y49" s="12" t="s">
        <v>42</v>
      </c>
      <c r="AA49" s="4"/>
      <c r="AB49" s="4"/>
      <c r="AC49" s="4"/>
      <c r="AD49" s="4"/>
      <c r="AE49" s="4"/>
    </row>
    <row r="50" spans="1:33" ht="15" x14ac:dyDescent="0.25">
      <c r="A50" s="5" t="s">
        <v>28</v>
      </c>
      <c r="B50" s="4"/>
      <c r="C50" s="4"/>
      <c r="D50" s="4"/>
      <c r="E50" s="4"/>
      <c r="F50" s="4"/>
      <c r="G50" s="4"/>
      <c r="H50" s="4"/>
      <c r="I50" s="4"/>
      <c r="J50" s="4"/>
      <c r="K50" s="4"/>
      <c r="N50" s="11"/>
      <c r="P50" s="35" t="s">
        <v>39</v>
      </c>
      <c r="Q50" s="35"/>
      <c r="R50" s="35"/>
      <c r="S50" s="35"/>
      <c r="T50" s="35">
        <v>0</v>
      </c>
      <c r="U50" s="35"/>
      <c r="V50" s="35"/>
      <c r="W50" s="35"/>
      <c r="X50" s="35"/>
      <c r="Y50" s="12" t="s">
        <v>42</v>
      </c>
      <c r="AA50" s="4"/>
      <c r="AB50" s="4"/>
      <c r="AC50" s="4"/>
      <c r="AD50" s="4"/>
      <c r="AE50" s="4"/>
    </row>
    <row r="51" spans="1:33" ht="14.25" x14ac:dyDescent="0.2">
      <c r="A51" s="4" t="s">
        <v>102</v>
      </c>
      <c r="B51" s="4"/>
      <c r="C51" s="4"/>
      <c r="D51" s="4"/>
      <c r="E51" s="4"/>
      <c r="F51" s="4"/>
      <c r="G51" s="4"/>
      <c r="H51" s="4"/>
      <c r="I51" s="4"/>
      <c r="J51" s="4"/>
      <c r="K51" s="4"/>
      <c r="N51" s="11"/>
      <c r="P51" s="39" t="s">
        <v>32</v>
      </c>
      <c r="Q51" s="35"/>
      <c r="R51" s="35"/>
      <c r="S51" s="35"/>
      <c r="T51" s="35"/>
      <c r="U51" s="35"/>
      <c r="V51" s="35"/>
      <c r="W51" s="35"/>
      <c r="X51" s="35"/>
      <c r="Y51" s="11"/>
      <c r="AA51" s="4"/>
      <c r="AB51" s="4"/>
      <c r="AC51" s="4"/>
      <c r="AD51" s="4"/>
      <c r="AE51" s="4"/>
    </row>
    <row r="52" spans="1:33" ht="14.25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N52" s="11"/>
      <c r="P52" s="35" t="s">
        <v>33</v>
      </c>
      <c r="Q52" s="41"/>
      <c r="R52" s="41"/>
      <c r="S52" s="41"/>
      <c r="T52" s="35">
        <v>0</v>
      </c>
      <c r="U52" s="41"/>
      <c r="V52" s="41"/>
      <c r="W52" s="41"/>
      <c r="X52" s="41"/>
      <c r="Y52" s="12" t="s">
        <v>40</v>
      </c>
      <c r="AA52" s="4"/>
      <c r="AB52" s="4"/>
      <c r="AC52" s="4"/>
      <c r="AD52" s="4"/>
      <c r="AE52" s="4"/>
    </row>
    <row r="53" spans="1:33" ht="14.25" x14ac:dyDescent="0.2">
      <c r="A53" s="9" t="s">
        <v>103</v>
      </c>
      <c r="B53" s="9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12"/>
      <c r="P53" s="35" t="s">
        <v>34</v>
      </c>
      <c r="Q53" s="35"/>
      <c r="R53" s="35"/>
      <c r="S53" s="35"/>
      <c r="T53" s="35">
        <v>0</v>
      </c>
      <c r="U53" s="35"/>
      <c r="V53" s="35"/>
      <c r="W53" s="35"/>
      <c r="X53" s="35"/>
      <c r="Y53" s="12" t="s">
        <v>41</v>
      </c>
      <c r="AA53" s="4"/>
      <c r="AB53" s="4"/>
      <c r="AC53" s="4"/>
      <c r="AD53" s="4"/>
      <c r="AE53" s="4"/>
      <c r="AF53" s="4"/>
    </row>
    <row r="54" spans="1:33" ht="14.2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2"/>
      <c r="P54" s="4"/>
      <c r="Q54" s="4"/>
      <c r="R54" s="4"/>
      <c r="S54" s="4"/>
      <c r="T54" s="4"/>
      <c r="U54" s="4"/>
      <c r="V54" s="4"/>
      <c r="W54" s="4"/>
      <c r="X54" s="4"/>
      <c r="Y54" s="12"/>
      <c r="AA54" s="4"/>
      <c r="AB54" s="4"/>
      <c r="AC54" s="4"/>
      <c r="AD54" s="4"/>
      <c r="AE54" s="4"/>
      <c r="AF54" s="4"/>
      <c r="AG54" s="4"/>
    </row>
    <row r="55" spans="1:33" ht="14.25" x14ac:dyDescent="0.2">
      <c r="A55" s="4" t="s">
        <v>0</v>
      </c>
      <c r="B55" s="4"/>
      <c r="C55" s="4"/>
      <c r="D55" s="4"/>
      <c r="E55" s="4"/>
      <c r="F55" s="4"/>
      <c r="G55" s="4"/>
      <c r="H55" s="4"/>
      <c r="I55" s="4" t="s">
        <v>113</v>
      </c>
      <c r="J55" s="4"/>
      <c r="K55" s="4"/>
      <c r="L55" s="4"/>
      <c r="M55" s="4"/>
      <c r="N55" s="12"/>
      <c r="P55" s="9" t="s">
        <v>46</v>
      </c>
      <c r="Q55" s="9"/>
      <c r="R55" s="9"/>
      <c r="S55" s="9"/>
      <c r="T55" s="4"/>
      <c r="U55" s="4"/>
      <c r="V55" s="4"/>
      <c r="W55" s="4"/>
      <c r="X55" s="4"/>
      <c r="Y55" s="12"/>
      <c r="AA55" s="4"/>
      <c r="AB55" s="4"/>
      <c r="AC55" s="4"/>
      <c r="AD55" s="4"/>
      <c r="AE55" s="4"/>
      <c r="AF55" s="4"/>
      <c r="AG55" s="4"/>
    </row>
    <row r="56" spans="1:33" ht="14.25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2"/>
      <c r="P56" s="4" t="s">
        <v>18</v>
      </c>
      <c r="Q56" s="4"/>
      <c r="R56" s="4"/>
      <c r="S56" s="4"/>
      <c r="T56" s="4">
        <v>58</v>
      </c>
      <c r="U56" s="4"/>
      <c r="V56" s="16">
        <v>61</v>
      </c>
      <c r="W56" s="4"/>
      <c r="X56" s="30">
        <v>25</v>
      </c>
      <c r="Y56" s="12" t="s">
        <v>35</v>
      </c>
      <c r="AA56" s="4"/>
      <c r="AB56" s="4"/>
      <c r="AC56" s="4"/>
      <c r="AD56" s="4"/>
      <c r="AE56" s="4"/>
      <c r="AF56" s="4"/>
      <c r="AG56" s="4"/>
    </row>
    <row r="57" spans="1:33" ht="14.25" x14ac:dyDescent="0.2">
      <c r="A57" s="4" t="s">
        <v>104</v>
      </c>
      <c r="B57" s="4"/>
      <c r="C57" s="4"/>
      <c r="D57" s="4"/>
      <c r="E57" s="4"/>
      <c r="F57" s="4"/>
      <c r="G57" s="4"/>
      <c r="H57" s="4"/>
      <c r="I57" s="4">
        <v>2.0299999999999998</v>
      </c>
      <c r="J57" s="4"/>
      <c r="K57" s="28">
        <v>0</v>
      </c>
      <c r="L57" s="4"/>
      <c r="M57" s="4">
        <v>0</v>
      </c>
      <c r="N57" s="12" t="s">
        <v>26</v>
      </c>
      <c r="P57" s="10" t="s">
        <v>32</v>
      </c>
      <c r="Q57" s="4"/>
      <c r="R57" s="4"/>
      <c r="S57" s="4"/>
      <c r="T57" s="4"/>
      <c r="U57" s="4"/>
      <c r="V57" s="4"/>
      <c r="W57" s="4"/>
      <c r="X57" s="4">
        <v>0</v>
      </c>
      <c r="Y57" s="12"/>
      <c r="AA57" s="4"/>
      <c r="AB57" s="4"/>
      <c r="AC57" s="4"/>
      <c r="AD57" s="4"/>
      <c r="AE57" s="4"/>
      <c r="AF57" s="4"/>
      <c r="AG57" s="4"/>
    </row>
    <row r="58" spans="1:33" ht="14.2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12"/>
      <c r="P58" s="4" t="s">
        <v>33</v>
      </c>
      <c r="Q58" s="4"/>
      <c r="R58" s="4"/>
      <c r="S58" s="4"/>
      <c r="T58" s="4">
        <v>0</v>
      </c>
      <c r="U58" s="4"/>
      <c r="V58" s="4"/>
      <c r="W58" s="4"/>
      <c r="X58" s="4"/>
      <c r="Y58" s="12" t="s">
        <v>40</v>
      </c>
      <c r="AA58" s="4"/>
      <c r="AB58" s="4"/>
      <c r="AC58" s="4"/>
      <c r="AD58" s="4"/>
      <c r="AE58" s="4"/>
      <c r="AF58" s="4"/>
      <c r="AG58" s="4"/>
    </row>
    <row r="59" spans="1:33" ht="14.25" x14ac:dyDescent="0.2">
      <c r="A59" s="4" t="s">
        <v>105</v>
      </c>
      <c r="B59" s="4"/>
      <c r="C59" s="4"/>
      <c r="D59" s="4"/>
      <c r="E59" s="4"/>
      <c r="F59" s="4"/>
      <c r="G59" s="4"/>
      <c r="H59" s="4"/>
      <c r="I59" s="4">
        <v>1.04</v>
      </c>
      <c r="J59" s="4"/>
      <c r="K59" s="4"/>
      <c r="L59" s="4"/>
      <c r="N59" s="12" t="s">
        <v>107</v>
      </c>
      <c r="P59" s="4" t="s">
        <v>34</v>
      </c>
      <c r="Q59" s="4"/>
      <c r="R59" s="4"/>
      <c r="S59" s="4"/>
      <c r="T59" s="4">
        <v>0</v>
      </c>
      <c r="U59" s="4"/>
      <c r="V59" s="4"/>
      <c r="W59" s="4"/>
      <c r="X59" s="4"/>
      <c r="Y59" s="12" t="s">
        <v>41</v>
      </c>
      <c r="AA59" s="4"/>
      <c r="AB59" s="4"/>
      <c r="AC59" s="4"/>
      <c r="AD59" s="4"/>
      <c r="AE59" s="4"/>
      <c r="AF59" s="4"/>
      <c r="AG59" s="4"/>
    </row>
    <row r="60" spans="1:33" ht="14.2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N60" s="12"/>
      <c r="P60" s="4"/>
      <c r="Q60" s="4"/>
      <c r="R60" s="4"/>
      <c r="S60" s="4"/>
      <c r="T60" s="4"/>
      <c r="U60" s="4"/>
      <c r="V60" s="4"/>
      <c r="W60" s="4"/>
      <c r="X60" s="4"/>
      <c r="Y60" s="12"/>
      <c r="AA60" s="4"/>
      <c r="AB60" s="4"/>
      <c r="AC60" s="4"/>
      <c r="AD60" s="4"/>
      <c r="AE60" s="4"/>
      <c r="AF60" s="4"/>
      <c r="AG60" s="4"/>
    </row>
    <row r="61" spans="1:33" ht="14.25" x14ac:dyDescent="0.2">
      <c r="A61" s="4" t="s">
        <v>106</v>
      </c>
      <c r="B61" s="4"/>
      <c r="C61" s="4"/>
      <c r="D61" s="4"/>
      <c r="E61" s="4"/>
      <c r="F61" s="4"/>
      <c r="G61" s="4"/>
      <c r="H61" s="4"/>
      <c r="I61" s="4">
        <v>3</v>
      </c>
      <c r="J61" s="4"/>
      <c r="K61" s="4"/>
      <c r="L61" s="4"/>
      <c r="M61" s="4"/>
      <c r="N61" s="12" t="s">
        <v>108</v>
      </c>
      <c r="P61" s="4"/>
      <c r="Q61" s="4"/>
      <c r="R61" s="4"/>
      <c r="S61" s="4"/>
      <c r="T61" s="4"/>
      <c r="U61" s="4"/>
      <c r="V61" s="4"/>
      <c r="W61" s="4"/>
      <c r="X61" s="4"/>
      <c r="Y61" s="12"/>
      <c r="AA61" s="4"/>
      <c r="AB61" s="4"/>
      <c r="AC61" s="4"/>
      <c r="AD61" s="4"/>
      <c r="AE61" s="4"/>
      <c r="AF61" s="4"/>
      <c r="AG61" s="4"/>
    </row>
    <row r="62" spans="1:33" ht="1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12"/>
      <c r="P62" s="5" t="s">
        <v>47</v>
      </c>
      <c r="Q62" s="4"/>
      <c r="R62" s="4"/>
      <c r="S62" s="4"/>
      <c r="T62" s="4"/>
      <c r="U62" s="4"/>
      <c r="V62" s="4"/>
      <c r="W62" s="4"/>
      <c r="X62" s="4"/>
      <c r="Y62" s="12"/>
      <c r="AA62" s="4"/>
      <c r="AB62" s="4"/>
      <c r="AC62" s="4"/>
      <c r="AD62" s="4"/>
      <c r="AE62" s="4"/>
      <c r="AF62" s="4"/>
    </row>
    <row r="63" spans="1:33" ht="14.25" x14ac:dyDescent="0.2">
      <c r="A63" s="9" t="s">
        <v>109</v>
      </c>
      <c r="B63" s="9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12"/>
      <c r="P63" s="9" t="s">
        <v>224</v>
      </c>
      <c r="Q63" s="9"/>
      <c r="R63" s="9"/>
      <c r="S63" s="9"/>
      <c r="T63" s="4"/>
      <c r="U63" s="4"/>
      <c r="V63" s="4"/>
      <c r="W63" s="4"/>
      <c r="X63" s="4"/>
      <c r="Y63" s="12"/>
      <c r="AA63" s="4"/>
      <c r="AB63" s="4"/>
      <c r="AC63" s="4"/>
      <c r="AD63" s="4"/>
      <c r="AE63" s="4"/>
      <c r="AF63" s="4"/>
    </row>
    <row r="64" spans="1:33" ht="14.2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12"/>
      <c r="P64" s="4" t="s">
        <v>48</v>
      </c>
      <c r="Q64" s="4"/>
      <c r="R64" s="4"/>
      <c r="S64" s="4"/>
      <c r="T64" s="4">
        <v>7.5</v>
      </c>
      <c r="U64" s="4"/>
      <c r="V64" s="4"/>
      <c r="W64" s="4"/>
      <c r="X64" s="49">
        <v>7.5</v>
      </c>
      <c r="Y64" s="12" t="s">
        <v>49</v>
      </c>
      <c r="AA64" s="4"/>
      <c r="AB64" s="4"/>
      <c r="AC64" s="4"/>
      <c r="AD64" s="4"/>
      <c r="AE64" s="4"/>
      <c r="AF64" s="4"/>
    </row>
    <row r="65" spans="1:32" ht="14.25" x14ac:dyDescent="0.2">
      <c r="A65" s="4" t="s">
        <v>0</v>
      </c>
      <c r="B65" s="4"/>
      <c r="C65" s="4"/>
      <c r="D65" s="4"/>
      <c r="E65" s="4"/>
      <c r="F65" s="4"/>
      <c r="G65" s="4"/>
      <c r="H65" s="4"/>
      <c r="I65" s="4" t="s">
        <v>113</v>
      </c>
      <c r="J65" s="4"/>
      <c r="K65" s="4"/>
      <c r="L65" s="4"/>
      <c r="M65" s="4"/>
      <c r="N65" s="12"/>
      <c r="P65" s="4" t="s">
        <v>50</v>
      </c>
      <c r="Q65" s="4"/>
      <c r="R65" s="4"/>
      <c r="S65" s="4"/>
      <c r="T65" s="4">
        <v>1.5</v>
      </c>
      <c r="U65" s="4"/>
      <c r="V65" s="4"/>
      <c r="W65" s="4"/>
      <c r="X65" s="49">
        <v>0</v>
      </c>
      <c r="Y65" s="12" t="s">
        <v>49</v>
      </c>
      <c r="AA65" s="4"/>
      <c r="AB65" s="4"/>
      <c r="AC65" s="4"/>
      <c r="AD65" s="4"/>
      <c r="AE65" s="4"/>
      <c r="AF65" s="4"/>
    </row>
    <row r="66" spans="1:32" ht="14.25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12"/>
      <c r="P66" s="4" t="s">
        <v>51</v>
      </c>
      <c r="Q66" s="4"/>
      <c r="R66" s="4"/>
      <c r="S66" s="4"/>
      <c r="T66" s="4">
        <v>4.5999999999999996</v>
      </c>
      <c r="U66" s="4"/>
      <c r="V66" s="4"/>
      <c r="W66" s="4"/>
      <c r="X66" s="49">
        <v>6.5</v>
      </c>
      <c r="Y66" s="12" t="s">
        <v>49</v>
      </c>
      <c r="AA66" s="4"/>
      <c r="AB66" s="4"/>
      <c r="AC66" s="4"/>
      <c r="AD66" s="4"/>
      <c r="AE66" s="4"/>
      <c r="AF66" s="4"/>
    </row>
    <row r="67" spans="1:32" ht="14.25" x14ac:dyDescent="0.2">
      <c r="A67" s="4" t="s">
        <v>104</v>
      </c>
      <c r="B67" s="4"/>
      <c r="C67" s="4"/>
      <c r="D67" s="4"/>
      <c r="E67" s="4"/>
      <c r="F67" s="4"/>
      <c r="G67" s="4"/>
      <c r="H67" s="4"/>
      <c r="I67" s="4">
        <v>0.96</v>
      </c>
      <c r="J67" s="4"/>
      <c r="K67" s="28">
        <v>0</v>
      </c>
      <c r="L67" s="4"/>
      <c r="M67" s="47">
        <v>0</v>
      </c>
      <c r="N67" s="12" t="s">
        <v>26</v>
      </c>
      <c r="P67" s="4" t="s">
        <v>52</v>
      </c>
      <c r="Q67" s="4"/>
      <c r="R67" s="4"/>
      <c r="S67" s="4"/>
      <c r="T67" s="4">
        <v>1.1000000000000001</v>
      </c>
      <c r="U67" s="4"/>
      <c r="V67" s="4"/>
      <c r="W67" s="4"/>
      <c r="X67" s="49">
        <v>1.1000000000000001</v>
      </c>
      <c r="Y67" s="12" t="s">
        <v>49</v>
      </c>
      <c r="AA67" s="4"/>
      <c r="AB67" s="4"/>
      <c r="AC67" s="4"/>
      <c r="AD67" s="4"/>
      <c r="AE67" s="4"/>
      <c r="AF67" s="4"/>
    </row>
    <row r="68" spans="1:32" ht="14.2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12"/>
      <c r="P68" s="4" t="s">
        <v>53</v>
      </c>
      <c r="Q68" s="4"/>
      <c r="R68" s="4"/>
      <c r="S68" s="4"/>
      <c r="T68" s="4">
        <v>0.2</v>
      </c>
      <c r="U68" s="4"/>
      <c r="V68" s="4"/>
      <c r="W68" s="4"/>
      <c r="X68" s="49">
        <v>0</v>
      </c>
      <c r="Y68" s="12" t="s">
        <v>49</v>
      </c>
      <c r="AA68" s="4"/>
      <c r="AB68" s="4"/>
      <c r="AC68" s="4"/>
      <c r="AD68" s="4"/>
      <c r="AE68" s="4"/>
      <c r="AF68" s="4"/>
    </row>
    <row r="69" spans="1:32" ht="14.25" x14ac:dyDescent="0.2">
      <c r="A69" s="4" t="s">
        <v>114</v>
      </c>
      <c r="I69" s="14" t="s">
        <v>116</v>
      </c>
      <c r="M69" s="4"/>
      <c r="N69" s="12" t="s">
        <v>115</v>
      </c>
      <c r="P69" s="4" t="s">
        <v>54</v>
      </c>
      <c r="Q69" s="4"/>
      <c r="R69" s="4"/>
      <c r="S69" s="4"/>
      <c r="T69" s="4">
        <v>0.1</v>
      </c>
      <c r="U69" s="4"/>
      <c r="V69" s="4"/>
      <c r="W69" s="4"/>
      <c r="X69" s="49">
        <v>0.1</v>
      </c>
      <c r="Y69" s="12" t="s">
        <v>49</v>
      </c>
      <c r="AA69" s="4"/>
      <c r="AB69" s="4"/>
      <c r="AC69" s="4"/>
      <c r="AD69" s="4"/>
      <c r="AE69" s="4"/>
      <c r="AF69" s="4"/>
    </row>
    <row r="70" spans="1:32" ht="14.25" x14ac:dyDescent="0.2">
      <c r="I70" s="4"/>
      <c r="M70" s="4"/>
      <c r="N70" s="11"/>
      <c r="P70" s="4" t="s">
        <v>55</v>
      </c>
      <c r="Q70" s="4"/>
      <c r="R70" s="4"/>
      <c r="S70" s="4"/>
      <c r="T70" s="4">
        <v>18</v>
      </c>
      <c r="U70" s="4"/>
      <c r="V70" s="4"/>
      <c r="W70" s="4"/>
      <c r="X70" s="49">
        <v>18</v>
      </c>
      <c r="Y70" s="12" t="s">
        <v>71</v>
      </c>
      <c r="AA70" s="4"/>
      <c r="AB70" s="4"/>
      <c r="AC70" s="4"/>
      <c r="AD70" s="4"/>
      <c r="AE70" s="4"/>
      <c r="AF70" s="4"/>
    </row>
    <row r="71" spans="1:32" ht="14.25" x14ac:dyDescent="0.2">
      <c r="A71" s="4" t="s">
        <v>105</v>
      </c>
      <c r="B71" s="4"/>
      <c r="C71" s="4"/>
      <c r="D71" s="4"/>
      <c r="E71" s="4"/>
      <c r="F71" s="4"/>
      <c r="G71" s="4"/>
      <c r="H71" s="4"/>
      <c r="I71" s="4">
        <v>780</v>
      </c>
      <c r="J71" s="4"/>
      <c r="K71" s="4"/>
      <c r="L71" s="4"/>
      <c r="M71" s="4"/>
      <c r="N71" s="12" t="s">
        <v>107</v>
      </c>
      <c r="P71" s="4" t="s">
        <v>56</v>
      </c>
      <c r="Q71" s="4"/>
      <c r="R71" s="4"/>
      <c r="S71" s="4"/>
      <c r="T71" s="4">
        <v>52</v>
      </c>
      <c r="U71" s="4"/>
      <c r="V71" s="4"/>
      <c r="W71" s="4"/>
      <c r="X71" s="49">
        <v>0</v>
      </c>
      <c r="Y71" s="12" t="s">
        <v>42</v>
      </c>
    </row>
    <row r="72" spans="1:32" ht="14.2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12"/>
      <c r="P72" s="13" t="s">
        <v>57</v>
      </c>
      <c r="Q72" s="13"/>
      <c r="R72" s="4"/>
      <c r="S72" s="4"/>
      <c r="T72" s="4"/>
      <c r="U72" s="4"/>
      <c r="V72" s="4"/>
      <c r="W72" s="4"/>
      <c r="X72" s="49"/>
      <c r="Y72" s="12"/>
    </row>
    <row r="73" spans="1:32" ht="14.25" x14ac:dyDescent="0.2">
      <c r="A73" s="4" t="s">
        <v>106</v>
      </c>
      <c r="B73" s="4"/>
      <c r="C73" s="4"/>
      <c r="D73" s="4"/>
      <c r="E73" s="4"/>
      <c r="F73" s="4"/>
      <c r="G73" s="4"/>
      <c r="H73" s="4"/>
      <c r="I73" s="4">
        <v>10</v>
      </c>
      <c r="J73" s="4"/>
      <c r="K73" s="4"/>
      <c r="L73" s="4"/>
      <c r="M73" s="4"/>
      <c r="N73" s="12" t="s">
        <v>108</v>
      </c>
      <c r="P73" s="4" t="s">
        <v>50</v>
      </c>
      <c r="Q73" s="4"/>
      <c r="R73" s="4"/>
      <c r="S73" s="4"/>
      <c r="T73" s="4">
        <v>0</v>
      </c>
      <c r="U73" s="4"/>
      <c r="V73" s="4"/>
      <c r="W73" s="4"/>
      <c r="X73" s="49">
        <v>0</v>
      </c>
      <c r="Y73" s="12" t="s">
        <v>42</v>
      </c>
    </row>
    <row r="74" spans="1:32" ht="14.2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12"/>
      <c r="P74" s="4" t="s">
        <v>51</v>
      </c>
      <c r="Q74" s="4"/>
      <c r="R74" s="4"/>
      <c r="S74" s="4"/>
      <c r="T74" s="4">
        <v>0</v>
      </c>
      <c r="U74" s="4"/>
      <c r="V74" s="4"/>
      <c r="W74" s="4"/>
      <c r="X74" s="49">
        <v>0</v>
      </c>
      <c r="Y74" s="12" t="s">
        <v>42</v>
      </c>
    </row>
    <row r="75" spans="1:32" ht="14.25" x14ac:dyDescent="0.2">
      <c r="A75" s="9" t="s">
        <v>110</v>
      </c>
      <c r="B75" s="9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12"/>
      <c r="P75" s="4" t="s">
        <v>52</v>
      </c>
      <c r="Q75" s="4"/>
      <c r="R75" s="4"/>
      <c r="S75" s="4"/>
      <c r="T75" s="4">
        <v>0</v>
      </c>
      <c r="U75" s="4"/>
      <c r="V75" s="4"/>
      <c r="W75" s="4"/>
      <c r="X75" s="49">
        <v>0</v>
      </c>
      <c r="Y75" s="12" t="s">
        <v>42</v>
      </c>
    </row>
    <row r="76" spans="1:32" ht="14.25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12"/>
      <c r="P76" s="4" t="s">
        <v>53</v>
      </c>
      <c r="Q76" s="4"/>
      <c r="R76" s="4"/>
      <c r="S76" s="4"/>
      <c r="T76" s="4">
        <v>100</v>
      </c>
      <c r="U76" s="4"/>
      <c r="V76" s="4"/>
      <c r="W76" s="4"/>
      <c r="X76" s="49">
        <v>0</v>
      </c>
      <c r="Y76" s="12" t="s">
        <v>42</v>
      </c>
    </row>
    <row r="77" spans="1:32" ht="14.25" x14ac:dyDescent="0.2">
      <c r="A77" s="4" t="s">
        <v>0</v>
      </c>
      <c r="B77" s="4"/>
      <c r="C77" s="4"/>
      <c r="D77" s="4"/>
      <c r="E77" s="4"/>
      <c r="F77" s="4"/>
      <c r="G77" s="4"/>
      <c r="H77" s="4"/>
      <c r="I77" s="4" t="s">
        <v>117</v>
      </c>
      <c r="J77" s="4"/>
      <c r="K77" s="4"/>
      <c r="L77" s="4"/>
      <c r="M77" s="4"/>
      <c r="N77" s="12"/>
      <c r="P77" s="4" t="s">
        <v>54</v>
      </c>
      <c r="Q77" s="4"/>
      <c r="R77" s="4"/>
      <c r="S77" s="4"/>
      <c r="T77" s="4">
        <v>100</v>
      </c>
      <c r="U77" s="4"/>
      <c r="V77" s="4"/>
      <c r="W77" s="4"/>
      <c r="X77" s="49">
        <v>100</v>
      </c>
      <c r="Y77" s="12" t="s">
        <v>42</v>
      </c>
    </row>
    <row r="78" spans="1:32" ht="14.25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12"/>
      <c r="P78" s="4"/>
      <c r="Q78" s="4"/>
      <c r="R78" s="4"/>
      <c r="S78" s="4"/>
      <c r="T78" s="4"/>
      <c r="U78" s="4"/>
      <c r="V78" s="4"/>
      <c r="W78" s="4"/>
      <c r="X78" s="4"/>
      <c r="Y78" s="12"/>
    </row>
    <row r="79" spans="1:32" ht="14.25" x14ac:dyDescent="0.2">
      <c r="A79" s="4" t="s">
        <v>104</v>
      </c>
      <c r="B79" s="4"/>
      <c r="C79" s="4"/>
      <c r="D79" s="4"/>
      <c r="E79" s="4"/>
      <c r="F79" s="4"/>
      <c r="G79" s="4"/>
      <c r="H79" s="4"/>
      <c r="I79" s="4">
        <v>0.73</v>
      </c>
      <c r="J79" s="4"/>
      <c r="K79" s="28">
        <v>0</v>
      </c>
      <c r="L79" s="4"/>
      <c r="M79" s="47">
        <v>0</v>
      </c>
      <c r="N79" s="12" t="s">
        <v>26</v>
      </c>
      <c r="P79" s="4"/>
      <c r="Q79" s="4"/>
      <c r="R79" s="4"/>
      <c r="S79" s="4"/>
      <c r="T79" s="4"/>
      <c r="U79" s="4"/>
      <c r="V79" s="4"/>
      <c r="W79" s="4"/>
      <c r="X79" s="4"/>
      <c r="Y79" s="12"/>
    </row>
    <row r="80" spans="1:32" ht="14.2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12"/>
      <c r="P80" s="4"/>
      <c r="Q80" s="4"/>
      <c r="R80" s="4"/>
      <c r="S80" s="4"/>
      <c r="T80" s="4"/>
      <c r="U80" s="4"/>
      <c r="V80" s="4"/>
      <c r="W80" s="4"/>
      <c r="X80" s="4"/>
      <c r="Y80" s="12"/>
    </row>
    <row r="81" spans="1:25" ht="14.25" x14ac:dyDescent="0.2">
      <c r="A81" s="4"/>
      <c r="B81" s="4"/>
      <c r="C81" s="4"/>
      <c r="D81" s="4"/>
      <c r="E81" s="4"/>
      <c r="F81" s="4"/>
      <c r="G81" s="4"/>
      <c r="H81" s="4"/>
      <c r="I81" s="14"/>
      <c r="J81" s="4"/>
      <c r="K81" s="4"/>
      <c r="L81" s="4"/>
      <c r="N81" s="12"/>
      <c r="P81" s="9" t="s">
        <v>43</v>
      </c>
      <c r="Q81" s="9"/>
      <c r="R81" s="9"/>
      <c r="S81" s="9"/>
      <c r="T81" s="4"/>
      <c r="U81" s="4"/>
      <c r="V81" s="4"/>
      <c r="W81" s="4"/>
      <c r="X81" s="4"/>
      <c r="Y81" s="12"/>
    </row>
    <row r="82" spans="1:25" ht="14.25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12"/>
      <c r="P82" s="4" t="s">
        <v>58</v>
      </c>
      <c r="Q82" s="4"/>
      <c r="R82" s="4"/>
      <c r="S82" s="4"/>
      <c r="T82" s="4">
        <v>11847</v>
      </c>
      <c r="U82" s="4"/>
      <c r="V82" s="16">
        <v>11559</v>
      </c>
      <c r="W82" s="4"/>
      <c r="X82" s="49">
        <v>10159</v>
      </c>
      <c r="Y82" s="12" t="s">
        <v>59</v>
      </c>
    </row>
    <row r="83" spans="1:25" ht="14.25" x14ac:dyDescent="0.2">
      <c r="A83" s="4" t="s">
        <v>105</v>
      </c>
      <c r="B83" s="4"/>
      <c r="C83" s="4"/>
      <c r="D83" s="4"/>
      <c r="E83" s="4"/>
      <c r="F83" s="4"/>
      <c r="G83" s="4"/>
      <c r="H83" s="4"/>
      <c r="I83" s="4">
        <v>1040</v>
      </c>
      <c r="J83" s="4"/>
      <c r="K83" s="4"/>
      <c r="L83" s="4"/>
      <c r="M83" s="4"/>
      <c r="N83" s="12" t="s">
        <v>107</v>
      </c>
      <c r="P83" s="4" t="s">
        <v>48</v>
      </c>
      <c r="Q83" s="4"/>
      <c r="R83" s="4"/>
      <c r="S83" s="4"/>
      <c r="T83" s="4">
        <v>24.5</v>
      </c>
      <c r="U83" s="4"/>
      <c r="V83" s="16">
        <v>24.2</v>
      </c>
      <c r="W83" s="4"/>
      <c r="X83" s="49">
        <v>22.9</v>
      </c>
      <c r="Y83" s="12" t="s">
        <v>49</v>
      </c>
    </row>
    <row r="84" spans="1:25" ht="14.2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N84" s="12"/>
      <c r="P84" s="4" t="s">
        <v>50</v>
      </c>
      <c r="Q84" s="4"/>
      <c r="R84" s="4"/>
      <c r="S84" s="4"/>
      <c r="T84" s="4">
        <v>8.3000000000000007</v>
      </c>
      <c r="U84" s="4"/>
      <c r="V84" s="16">
        <v>8.1999999999999993</v>
      </c>
      <c r="W84" s="4"/>
      <c r="X84" s="49">
        <v>0</v>
      </c>
      <c r="Y84" s="12" t="s">
        <v>49</v>
      </c>
    </row>
    <row r="85" spans="1:25" ht="14.25" x14ac:dyDescent="0.2">
      <c r="A85" s="4" t="s">
        <v>106</v>
      </c>
      <c r="B85" s="4"/>
      <c r="C85" s="4"/>
      <c r="D85" s="4"/>
      <c r="E85" s="4"/>
      <c r="F85" s="4"/>
      <c r="G85" s="4"/>
      <c r="H85" s="4"/>
      <c r="I85" s="4">
        <v>3</v>
      </c>
      <c r="J85" s="4"/>
      <c r="K85" s="4"/>
      <c r="L85" s="4"/>
      <c r="M85" s="4"/>
      <c r="N85" s="12" t="s">
        <v>108</v>
      </c>
      <c r="P85" s="4" t="s">
        <v>51</v>
      </c>
      <c r="Q85" s="4"/>
      <c r="R85" s="4"/>
      <c r="S85" s="4"/>
      <c r="T85" s="4">
        <v>5.3</v>
      </c>
      <c r="U85" s="4"/>
      <c r="V85" s="4"/>
      <c r="W85" s="4"/>
      <c r="X85" s="49">
        <v>11</v>
      </c>
      <c r="Y85" s="12" t="s">
        <v>49</v>
      </c>
    </row>
    <row r="86" spans="1:25" ht="14.2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12"/>
      <c r="P86" s="4" t="s">
        <v>52</v>
      </c>
      <c r="Q86" s="4"/>
      <c r="R86" s="4"/>
      <c r="S86" s="4"/>
      <c r="T86" s="4">
        <v>0.1</v>
      </c>
      <c r="U86" s="4"/>
      <c r="V86" s="4"/>
      <c r="W86" s="4"/>
      <c r="X86" s="49">
        <v>0</v>
      </c>
      <c r="Y86" s="12" t="s">
        <v>49</v>
      </c>
    </row>
    <row r="87" spans="1:25" ht="14.25" x14ac:dyDescent="0.2">
      <c r="A87" s="9" t="s">
        <v>111</v>
      </c>
      <c r="B87" s="9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12"/>
      <c r="P87" s="4" t="s">
        <v>60</v>
      </c>
      <c r="Q87" s="4"/>
      <c r="R87" s="4"/>
      <c r="S87" s="4"/>
      <c r="T87" s="4">
        <v>0.5</v>
      </c>
      <c r="U87" s="4"/>
      <c r="V87" s="4"/>
      <c r="W87" s="4"/>
      <c r="X87" s="49">
        <v>3</v>
      </c>
      <c r="Y87" s="12" t="s">
        <v>49</v>
      </c>
    </row>
    <row r="88" spans="1:25" ht="14.25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2"/>
      <c r="P88" s="4" t="s">
        <v>61</v>
      </c>
      <c r="Q88" s="4"/>
      <c r="R88" s="4"/>
      <c r="S88" s="4"/>
      <c r="T88" s="4">
        <v>0.3</v>
      </c>
      <c r="U88" s="4"/>
      <c r="V88" s="4"/>
      <c r="W88" s="4"/>
      <c r="X88" s="49">
        <v>0</v>
      </c>
      <c r="Y88" s="12" t="s">
        <v>49</v>
      </c>
    </row>
    <row r="89" spans="1:25" ht="14.25" x14ac:dyDescent="0.2">
      <c r="A89" s="4" t="s">
        <v>0</v>
      </c>
      <c r="B89" s="4"/>
      <c r="C89" s="4"/>
      <c r="D89" s="4"/>
      <c r="E89" s="4"/>
      <c r="F89" s="4"/>
      <c r="G89" s="4"/>
      <c r="H89" s="4"/>
      <c r="I89" s="4" t="s">
        <v>118</v>
      </c>
      <c r="J89" s="4"/>
      <c r="K89" s="4"/>
      <c r="L89" s="4"/>
      <c r="M89" s="4"/>
      <c r="N89" s="12"/>
      <c r="P89" s="4" t="s">
        <v>53</v>
      </c>
      <c r="Q89" s="4"/>
      <c r="R89" s="4"/>
      <c r="S89" s="4"/>
      <c r="T89" s="4">
        <v>1.4</v>
      </c>
      <c r="U89" s="4"/>
      <c r="V89" s="4"/>
      <c r="W89" s="4"/>
      <c r="X89" s="49">
        <v>0</v>
      </c>
      <c r="Y89" s="12" t="s">
        <v>49</v>
      </c>
    </row>
    <row r="90" spans="1:25" ht="14.25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12"/>
      <c r="P90" s="4" t="s">
        <v>62</v>
      </c>
      <c r="Q90" s="4"/>
      <c r="R90" s="4"/>
      <c r="S90" s="4"/>
      <c r="T90" s="4">
        <v>2</v>
      </c>
      <c r="U90" s="4"/>
      <c r="V90" s="4"/>
      <c r="W90" s="4"/>
      <c r="X90" s="49">
        <v>2</v>
      </c>
      <c r="Y90" s="12" t="s">
        <v>49</v>
      </c>
    </row>
    <row r="91" spans="1:25" ht="14.25" x14ac:dyDescent="0.2">
      <c r="A91" s="4" t="s">
        <v>104</v>
      </c>
      <c r="B91" s="4"/>
      <c r="C91" s="4"/>
      <c r="D91" s="4"/>
      <c r="E91" s="4"/>
      <c r="F91" s="4"/>
      <c r="G91" s="4"/>
      <c r="H91" s="4"/>
      <c r="I91" s="4">
        <v>0.18</v>
      </c>
      <c r="J91" s="4"/>
      <c r="K91" s="28">
        <v>0</v>
      </c>
      <c r="L91" s="4"/>
      <c r="M91" s="47">
        <v>0</v>
      </c>
      <c r="N91" s="12" t="s">
        <v>26</v>
      </c>
      <c r="P91" s="4" t="s">
        <v>63</v>
      </c>
      <c r="Q91" s="4"/>
      <c r="R91" s="4"/>
      <c r="S91" s="4"/>
      <c r="T91" s="4">
        <v>0.8</v>
      </c>
      <c r="U91" s="4"/>
      <c r="V91" s="4"/>
      <c r="W91" s="4"/>
      <c r="X91" s="49">
        <v>1</v>
      </c>
      <c r="Y91" s="12" t="s">
        <v>49</v>
      </c>
    </row>
    <row r="92" spans="1:25" ht="14.2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12"/>
      <c r="P92" s="4" t="s">
        <v>64</v>
      </c>
      <c r="Q92" s="4"/>
      <c r="R92" s="4"/>
      <c r="S92" s="4"/>
      <c r="T92" s="4">
        <v>2.6</v>
      </c>
      <c r="U92" s="4"/>
      <c r="V92" s="16">
        <v>2.5</v>
      </c>
      <c r="W92" s="4"/>
      <c r="X92" s="49">
        <v>2.5</v>
      </c>
      <c r="Y92" s="12" t="s">
        <v>49</v>
      </c>
    </row>
    <row r="93" spans="1:25" ht="14.25" x14ac:dyDescent="0.2">
      <c r="A93" s="4" t="s">
        <v>114</v>
      </c>
      <c r="B93" s="4"/>
      <c r="C93" s="4"/>
      <c r="D93" s="4"/>
      <c r="E93" s="4"/>
      <c r="F93" s="4"/>
      <c r="G93" s="4"/>
      <c r="H93" s="4"/>
      <c r="I93" s="14" t="s">
        <v>116</v>
      </c>
      <c r="J93" s="4"/>
      <c r="K93" s="4"/>
      <c r="L93" s="4"/>
      <c r="M93" s="4"/>
      <c r="N93" s="12" t="s">
        <v>115</v>
      </c>
      <c r="P93" s="4" t="s">
        <v>65</v>
      </c>
      <c r="Q93" s="4"/>
      <c r="R93" s="4"/>
      <c r="S93" s="4"/>
      <c r="T93" s="4">
        <v>0</v>
      </c>
      <c r="U93" s="4"/>
      <c r="V93" s="4"/>
      <c r="W93" s="4"/>
      <c r="X93" s="49">
        <v>0</v>
      </c>
      <c r="Y93" s="12" t="s">
        <v>49</v>
      </c>
    </row>
    <row r="94" spans="1:25" ht="14.25" x14ac:dyDescent="0.2">
      <c r="M94" s="4"/>
      <c r="N94" s="11"/>
      <c r="P94" s="4" t="s">
        <v>66</v>
      </c>
      <c r="Q94" s="4"/>
      <c r="R94" s="4"/>
      <c r="S94" s="4"/>
      <c r="T94" s="4">
        <v>0</v>
      </c>
      <c r="U94" s="4"/>
      <c r="V94" s="16">
        <v>0.1</v>
      </c>
      <c r="W94" s="4"/>
      <c r="X94" s="49">
        <v>0</v>
      </c>
      <c r="Y94" s="12" t="s">
        <v>49</v>
      </c>
    </row>
    <row r="95" spans="1:25" ht="14.25" x14ac:dyDescent="0.2">
      <c r="A95" s="4" t="s">
        <v>105</v>
      </c>
      <c r="B95" s="4"/>
      <c r="C95" s="4"/>
      <c r="D95" s="4"/>
      <c r="E95" s="4"/>
      <c r="F95" s="4"/>
      <c r="G95" s="4"/>
      <c r="H95" s="4"/>
      <c r="I95" s="4">
        <v>3900</v>
      </c>
      <c r="J95" s="4"/>
      <c r="K95" s="4"/>
      <c r="L95" s="4"/>
      <c r="N95" s="12" t="s">
        <v>107</v>
      </c>
      <c r="P95" s="4" t="s">
        <v>67</v>
      </c>
      <c r="Q95" s="4"/>
      <c r="R95" s="4"/>
      <c r="S95" s="4"/>
      <c r="T95" s="4">
        <v>2.1</v>
      </c>
      <c r="U95" s="4"/>
      <c r="V95" s="16">
        <v>2</v>
      </c>
      <c r="W95" s="4"/>
      <c r="X95" s="49">
        <v>3</v>
      </c>
      <c r="Y95" s="12" t="s">
        <v>49</v>
      </c>
    </row>
    <row r="96" spans="1:25" ht="14.2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12"/>
      <c r="P96" s="4" t="s">
        <v>68</v>
      </c>
      <c r="Q96" s="4"/>
      <c r="R96" s="4"/>
      <c r="S96" s="4"/>
      <c r="T96" s="4">
        <v>0.5</v>
      </c>
      <c r="U96" s="4"/>
      <c r="V96" s="4"/>
      <c r="W96" s="4"/>
      <c r="X96" s="49">
        <v>0</v>
      </c>
      <c r="Y96" s="12" t="s">
        <v>49</v>
      </c>
    </row>
    <row r="97" spans="1:25" ht="14.25" x14ac:dyDescent="0.2">
      <c r="A97" s="4" t="s">
        <v>106</v>
      </c>
      <c r="B97" s="4"/>
      <c r="C97" s="4"/>
      <c r="D97" s="4"/>
      <c r="E97" s="4"/>
      <c r="F97" s="4"/>
      <c r="G97" s="4"/>
      <c r="H97" s="4"/>
      <c r="I97" s="4">
        <v>10</v>
      </c>
      <c r="J97" s="4"/>
      <c r="K97" s="4"/>
      <c r="L97" s="4"/>
      <c r="M97" s="4"/>
      <c r="N97" s="12" t="s">
        <v>108</v>
      </c>
      <c r="P97" s="4" t="s">
        <v>69</v>
      </c>
      <c r="Q97" s="4"/>
      <c r="R97" s="4"/>
      <c r="S97" s="4"/>
      <c r="T97" s="4">
        <v>0.2</v>
      </c>
      <c r="U97" s="4"/>
      <c r="V97" s="16">
        <v>0.1</v>
      </c>
      <c r="W97" s="4"/>
      <c r="X97" s="49">
        <v>0</v>
      </c>
      <c r="Y97" s="12" t="s">
        <v>49</v>
      </c>
    </row>
    <row r="98" spans="1:25" ht="14.2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12"/>
      <c r="P98" s="4" t="s">
        <v>54</v>
      </c>
      <c r="Q98" s="4"/>
      <c r="R98" s="4"/>
      <c r="S98" s="4"/>
      <c r="T98" s="4">
        <v>0.4</v>
      </c>
      <c r="U98" s="4"/>
      <c r="V98" s="4"/>
      <c r="W98" s="4"/>
      <c r="X98" s="49">
        <v>0.4</v>
      </c>
      <c r="Y98" s="12" t="s">
        <v>49</v>
      </c>
    </row>
    <row r="99" spans="1:25" ht="15" x14ac:dyDescent="0.25">
      <c r="A99" s="5" t="s">
        <v>112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12"/>
      <c r="P99" s="4" t="s">
        <v>55</v>
      </c>
      <c r="Q99" s="4"/>
      <c r="R99" s="4"/>
      <c r="S99" s="4"/>
      <c r="T99" s="4">
        <v>34</v>
      </c>
      <c r="U99" s="4"/>
      <c r="V99" s="4"/>
      <c r="W99" s="4"/>
      <c r="X99" s="49">
        <v>34</v>
      </c>
      <c r="Y99" s="12" t="s">
        <v>71</v>
      </c>
    </row>
    <row r="100" spans="1:25" ht="14.25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12"/>
      <c r="P100" s="4" t="s">
        <v>70</v>
      </c>
      <c r="Q100" s="4"/>
      <c r="R100" s="4"/>
      <c r="S100" s="4"/>
      <c r="T100" s="4">
        <v>301</v>
      </c>
      <c r="U100" s="4"/>
      <c r="V100" s="16">
        <v>302</v>
      </c>
      <c r="W100" s="4"/>
      <c r="X100" s="49">
        <v>302</v>
      </c>
      <c r="Y100" s="12" t="s">
        <v>71</v>
      </c>
    </row>
    <row r="101" spans="1:25" ht="14.25" x14ac:dyDescent="0.2">
      <c r="A101" s="9" t="s">
        <v>119</v>
      </c>
      <c r="B101" s="9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12"/>
      <c r="P101" s="13" t="s">
        <v>57</v>
      </c>
      <c r="Q101" s="13"/>
      <c r="R101" s="4"/>
      <c r="S101" s="4"/>
      <c r="T101" s="4"/>
      <c r="U101" s="4"/>
      <c r="V101" s="4"/>
      <c r="W101" s="4"/>
      <c r="X101" s="4"/>
      <c r="Y101" s="12"/>
    </row>
    <row r="102" spans="1:25" ht="14.2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12"/>
      <c r="P102" s="4" t="s">
        <v>50</v>
      </c>
      <c r="Q102" s="4"/>
      <c r="R102" s="4"/>
      <c r="S102" s="4"/>
      <c r="T102" s="4">
        <v>0</v>
      </c>
      <c r="U102" s="4"/>
      <c r="V102" s="4"/>
      <c r="W102" s="4"/>
      <c r="X102" s="4"/>
      <c r="Y102" s="12" t="s">
        <v>42</v>
      </c>
    </row>
    <row r="103" spans="1:25" ht="14.25" x14ac:dyDescent="0.2">
      <c r="A103" s="4" t="s">
        <v>0</v>
      </c>
      <c r="B103" s="4"/>
      <c r="C103" s="4"/>
      <c r="D103" s="4"/>
      <c r="E103" s="4"/>
      <c r="F103" s="4"/>
      <c r="G103" s="4"/>
      <c r="H103" s="4"/>
      <c r="I103" s="4" t="s">
        <v>122</v>
      </c>
      <c r="J103" s="4"/>
      <c r="K103" s="4"/>
      <c r="N103" s="12"/>
      <c r="P103" s="4" t="s">
        <v>51</v>
      </c>
      <c r="Q103" s="4"/>
      <c r="R103" s="4"/>
      <c r="S103" s="4"/>
      <c r="T103" s="4">
        <v>0</v>
      </c>
      <c r="U103" s="4"/>
      <c r="V103" s="4"/>
      <c r="W103" s="4"/>
      <c r="X103" s="4"/>
      <c r="Y103" s="12" t="s">
        <v>42</v>
      </c>
    </row>
    <row r="104" spans="1:25" ht="14.2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12"/>
      <c r="P104" s="4" t="s">
        <v>52</v>
      </c>
      <c r="Q104" s="4"/>
      <c r="R104" s="4"/>
      <c r="S104" s="4"/>
      <c r="T104" s="4">
        <v>0</v>
      </c>
      <c r="U104" s="4"/>
      <c r="V104" s="4"/>
      <c r="W104" s="4"/>
      <c r="X104" s="4"/>
      <c r="Y104" s="12" t="s">
        <v>42</v>
      </c>
    </row>
    <row r="105" spans="1:25" ht="14.25" x14ac:dyDescent="0.2">
      <c r="A105" s="4" t="s">
        <v>104</v>
      </c>
      <c r="B105" s="4"/>
      <c r="C105" s="4"/>
      <c r="D105" s="4"/>
      <c r="E105" s="4"/>
      <c r="F105" s="4"/>
      <c r="G105" s="4"/>
      <c r="H105" s="4"/>
      <c r="I105" s="4">
        <v>8.33</v>
      </c>
      <c r="J105" s="4"/>
      <c r="K105" s="28">
        <v>26.5</v>
      </c>
      <c r="L105" s="4"/>
      <c r="M105" s="47">
        <v>30</v>
      </c>
      <c r="N105" s="12" t="s">
        <v>26</v>
      </c>
      <c r="P105" s="4" t="s">
        <v>60</v>
      </c>
      <c r="Q105" s="4"/>
      <c r="R105" s="4"/>
      <c r="S105" s="4"/>
      <c r="T105" s="4">
        <v>0</v>
      </c>
      <c r="U105" s="4"/>
      <c r="V105" s="4"/>
      <c r="W105" s="4"/>
      <c r="X105" s="4"/>
      <c r="Y105" s="12" t="s">
        <v>42</v>
      </c>
    </row>
    <row r="106" spans="1:25" ht="14.25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2"/>
      <c r="P106" s="4" t="s">
        <v>61</v>
      </c>
      <c r="Q106" s="4"/>
      <c r="R106" s="4"/>
      <c r="S106" s="4"/>
      <c r="T106" s="4">
        <v>100</v>
      </c>
      <c r="U106" s="4"/>
      <c r="V106" s="4"/>
      <c r="W106" s="4"/>
      <c r="X106" s="4"/>
      <c r="Y106" s="12" t="s">
        <v>42</v>
      </c>
    </row>
    <row r="107" spans="1:25" ht="14.25" x14ac:dyDescent="0.2">
      <c r="A107" s="4" t="s">
        <v>105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N107" s="12" t="s">
        <v>107</v>
      </c>
      <c r="P107" s="4" t="s">
        <v>53</v>
      </c>
      <c r="Q107" s="4"/>
      <c r="R107" s="4"/>
      <c r="S107" s="4"/>
      <c r="T107" s="4">
        <v>100</v>
      </c>
      <c r="U107" s="4"/>
      <c r="V107" s="4"/>
      <c r="W107" s="4"/>
      <c r="X107" s="4"/>
      <c r="Y107" s="12" t="s">
        <v>42</v>
      </c>
    </row>
    <row r="108" spans="1:25" ht="14.25" x14ac:dyDescent="0.2">
      <c r="A108" s="4"/>
      <c r="B108" s="4"/>
      <c r="C108" s="4"/>
      <c r="D108" s="4"/>
      <c r="E108" s="4"/>
      <c r="F108" s="4"/>
      <c r="G108" s="4"/>
      <c r="H108" s="4"/>
      <c r="I108" s="4" t="s">
        <v>123</v>
      </c>
      <c r="J108" s="4"/>
      <c r="K108" s="4"/>
      <c r="L108" s="4"/>
      <c r="M108" s="4"/>
      <c r="N108" s="12"/>
      <c r="P108" s="4" t="s">
        <v>62</v>
      </c>
      <c r="Q108" s="4"/>
      <c r="R108" s="4"/>
      <c r="S108" s="4"/>
      <c r="T108" s="4">
        <v>100</v>
      </c>
      <c r="U108" s="4"/>
      <c r="V108" s="4"/>
      <c r="W108" s="4"/>
      <c r="X108" s="4"/>
      <c r="Y108" s="12" t="s">
        <v>42</v>
      </c>
    </row>
    <row r="109" spans="1:25" ht="14.25" x14ac:dyDescent="0.2">
      <c r="A109" s="4" t="s">
        <v>120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12" t="s">
        <v>115</v>
      </c>
      <c r="P109" s="4" t="s">
        <v>63</v>
      </c>
      <c r="Q109" s="4"/>
      <c r="R109" s="4"/>
      <c r="S109" s="4"/>
      <c r="T109" s="4">
        <v>100</v>
      </c>
      <c r="U109" s="4"/>
      <c r="V109" s="4"/>
      <c r="W109" s="4"/>
      <c r="X109" s="4"/>
      <c r="Y109" s="12" t="s">
        <v>42</v>
      </c>
    </row>
    <row r="110" spans="1:25" ht="14.2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12"/>
      <c r="P110" s="4" t="s">
        <v>64</v>
      </c>
      <c r="Q110" s="4"/>
      <c r="R110" s="4"/>
      <c r="S110" s="4"/>
      <c r="T110" s="4">
        <v>100</v>
      </c>
      <c r="U110" s="4"/>
      <c r="V110" s="4"/>
      <c r="W110" s="4"/>
      <c r="X110" s="4"/>
      <c r="Y110" s="12" t="s">
        <v>42</v>
      </c>
    </row>
    <row r="111" spans="1:25" ht="14.25" x14ac:dyDescent="0.2">
      <c r="A111" s="4" t="s">
        <v>121</v>
      </c>
      <c r="B111" s="4"/>
      <c r="C111" s="4"/>
      <c r="D111" s="4"/>
      <c r="E111" s="4"/>
      <c r="F111" s="4"/>
      <c r="G111" s="4"/>
      <c r="H111" s="4"/>
      <c r="I111" s="4" t="s">
        <v>124</v>
      </c>
      <c r="J111" s="4"/>
      <c r="K111" s="4"/>
      <c r="L111" s="4"/>
      <c r="M111" s="4"/>
      <c r="N111" s="12" t="s">
        <v>107</v>
      </c>
      <c r="P111" s="4" t="s">
        <v>65</v>
      </c>
      <c r="Q111" s="4"/>
      <c r="R111" s="4"/>
      <c r="S111" s="4"/>
      <c r="T111" s="4">
        <v>50</v>
      </c>
      <c r="U111" s="4"/>
      <c r="V111" s="4"/>
      <c r="W111" s="4"/>
      <c r="X111" s="49">
        <v>100</v>
      </c>
      <c r="Y111" s="12" t="s">
        <v>42</v>
      </c>
    </row>
    <row r="112" spans="1:25" ht="14.25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11"/>
      <c r="P112" s="4" t="s">
        <v>66</v>
      </c>
      <c r="Q112" s="4"/>
      <c r="R112" s="4"/>
      <c r="S112" s="4"/>
      <c r="T112" s="4">
        <v>100</v>
      </c>
      <c r="U112" s="4"/>
      <c r="V112" s="4"/>
      <c r="W112" s="4"/>
      <c r="X112" s="4"/>
      <c r="Y112" s="12" t="s">
        <v>42</v>
      </c>
    </row>
    <row r="113" spans="1:25" ht="14.25" x14ac:dyDescent="0.2">
      <c r="A113" s="4" t="s">
        <v>105</v>
      </c>
      <c r="B113" s="4"/>
      <c r="C113" s="4"/>
      <c r="D113" s="4"/>
      <c r="E113" s="4"/>
      <c r="F113" s="4"/>
      <c r="G113" s="4"/>
      <c r="H113" s="4"/>
      <c r="I113" s="4">
        <v>1235</v>
      </c>
      <c r="J113" s="4"/>
      <c r="K113" s="4"/>
      <c r="L113" s="4"/>
      <c r="M113" s="4"/>
      <c r="N113" s="12" t="s">
        <v>107</v>
      </c>
      <c r="P113" s="4" t="s">
        <v>67</v>
      </c>
      <c r="Q113" s="4"/>
      <c r="R113" s="4"/>
      <c r="S113" s="4"/>
      <c r="T113" s="4">
        <v>50</v>
      </c>
      <c r="U113" s="4"/>
      <c r="V113" s="4"/>
      <c r="W113" s="4"/>
      <c r="X113" s="4"/>
      <c r="Y113" s="12" t="s">
        <v>42</v>
      </c>
    </row>
    <row r="114" spans="1:25" ht="14.2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12"/>
      <c r="P114" s="4" t="s">
        <v>68</v>
      </c>
      <c r="Q114" s="4"/>
      <c r="R114" s="4"/>
      <c r="S114" s="4"/>
      <c r="T114" s="4">
        <v>100</v>
      </c>
      <c r="U114" s="4"/>
      <c r="V114" s="4"/>
      <c r="W114" s="4"/>
      <c r="X114" s="4"/>
      <c r="Y114" s="12" t="s">
        <v>42</v>
      </c>
    </row>
    <row r="115" spans="1:25" ht="14.25" x14ac:dyDescent="0.2">
      <c r="A115" s="9" t="s">
        <v>126</v>
      </c>
      <c r="B115" s="9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12"/>
      <c r="P115" s="4" t="s">
        <v>69</v>
      </c>
      <c r="Q115" s="4"/>
      <c r="R115" s="4"/>
      <c r="S115" s="4"/>
      <c r="T115" s="4">
        <v>100</v>
      </c>
      <c r="U115" s="4"/>
      <c r="V115" s="4"/>
      <c r="W115" s="4"/>
      <c r="X115" s="4"/>
      <c r="Y115" s="12" t="s">
        <v>42</v>
      </c>
    </row>
    <row r="116" spans="1:25" ht="14.2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12"/>
      <c r="P116" s="4" t="s">
        <v>54</v>
      </c>
      <c r="Q116" s="4"/>
      <c r="R116" s="4"/>
      <c r="S116" s="4"/>
      <c r="T116" s="4">
        <v>100</v>
      </c>
      <c r="U116" s="4"/>
      <c r="V116" s="4"/>
      <c r="W116" s="4"/>
      <c r="X116" s="49">
        <v>100</v>
      </c>
      <c r="Y116" s="12" t="s">
        <v>42</v>
      </c>
    </row>
    <row r="117" spans="1:25" ht="14.25" x14ac:dyDescent="0.2">
      <c r="A117" s="4" t="s">
        <v>0</v>
      </c>
      <c r="B117" s="4"/>
      <c r="C117" s="4"/>
      <c r="D117" s="4"/>
      <c r="E117" s="4"/>
      <c r="F117" s="4"/>
      <c r="G117" s="4"/>
      <c r="H117" s="4"/>
      <c r="I117" s="4" t="s">
        <v>122</v>
      </c>
      <c r="J117" s="4"/>
      <c r="K117" s="4"/>
      <c r="M117" s="49" t="s">
        <v>245</v>
      </c>
      <c r="N117" s="12"/>
      <c r="P117" s="4"/>
      <c r="Q117" s="4"/>
      <c r="R117" s="4"/>
      <c r="S117" s="4"/>
      <c r="T117" s="4"/>
      <c r="U117" s="4"/>
      <c r="V117" s="4"/>
      <c r="W117" s="4"/>
      <c r="X117" s="4"/>
      <c r="Y117" s="12"/>
    </row>
    <row r="118" spans="1:25" ht="14.25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12"/>
      <c r="P118" s="9" t="s">
        <v>44</v>
      </c>
      <c r="Q118" s="9"/>
      <c r="R118" s="9"/>
      <c r="S118" s="9"/>
      <c r="T118" s="4"/>
      <c r="U118" s="4"/>
      <c r="V118" s="4"/>
      <c r="W118" s="4"/>
      <c r="X118" s="4"/>
      <c r="Y118" s="12"/>
    </row>
    <row r="119" spans="1:25" ht="14.25" x14ac:dyDescent="0.2">
      <c r="A119" s="4" t="s">
        <v>104</v>
      </c>
      <c r="B119" s="4"/>
      <c r="C119" s="4"/>
      <c r="D119" s="4"/>
      <c r="E119" s="4"/>
      <c r="F119" s="4"/>
      <c r="G119" s="4"/>
      <c r="H119" s="4"/>
      <c r="I119" s="4">
        <v>1.89</v>
      </c>
      <c r="J119" s="4"/>
      <c r="K119" s="4">
        <v>0</v>
      </c>
      <c r="L119" s="4"/>
      <c r="M119" s="47">
        <v>77.5</v>
      </c>
      <c r="N119" s="12" t="s">
        <v>26</v>
      </c>
      <c r="P119" s="4" t="s">
        <v>48</v>
      </c>
      <c r="Q119" s="4"/>
      <c r="R119" s="4"/>
      <c r="S119" s="4"/>
      <c r="T119" s="4">
        <v>7.7</v>
      </c>
      <c r="U119" s="4"/>
      <c r="V119" s="4"/>
      <c r="W119" s="4"/>
      <c r="X119" s="49">
        <v>7.7</v>
      </c>
      <c r="Y119" s="12" t="s">
        <v>49</v>
      </c>
    </row>
    <row r="120" spans="1:25" ht="14.2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12"/>
      <c r="P120" s="4" t="s">
        <v>50</v>
      </c>
      <c r="Q120" s="4"/>
      <c r="R120" s="4"/>
      <c r="S120" s="4"/>
      <c r="T120" s="4">
        <v>1.2</v>
      </c>
      <c r="U120" s="4"/>
      <c r="V120" s="4"/>
      <c r="W120" s="4"/>
      <c r="X120" s="49">
        <v>0</v>
      </c>
      <c r="Y120" s="12" t="s">
        <v>49</v>
      </c>
    </row>
    <row r="121" spans="1:25" ht="14.25" x14ac:dyDescent="0.2">
      <c r="A121" s="4" t="s">
        <v>105</v>
      </c>
      <c r="B121" s="4"/>
      <c r="C121" s="4"/>
      <c r="D121" s="4"/>
      <c r="E121" s="4"/>
      <c r="F121" s="4"/>
      <c r="G121" s="4"/>
      <c r="H121" s="4"/>
      <c r="I121" s="4">
        <v>4250</v>
      </c>
      <c r="J121" s="4"/>
      <c r="K121" s="4"/>
      <c r="L121" s="4"/>
      <c r="M121" s="4"/>
      <c r="N121" s="12" t="s">
        <v>107</v>
      </c>
      <c r="P121" s="4" t="s">
        <v>51</v>
      </c>
      <c r="Q121" s="4"/>
      <c r="R121" s="4"/>
      <c r="S121" s="4"/>
      <c r="T121" s="4">
        <v>3.8</v>
      </c>
      <c r="U121" s="4"/>
      <c r="V121" s="4"/>
      <c r="W121" s="4"/>
      <c r="X121" s="49">
        <v>3.8</v>
      </c>
      <c r="Y121" s="12" t="s">
        <v>49</v>
      </c>
    </row>
    <row r="122" spans="1:25" ht="14.25" x14ac:dyDescent="0.2">
      <c r="A122" s="4"/>
      <c r="B122" s="4"/>
      <c r="C122" s="4"/>
      <c r="D122" s="4"/>
      <c r="E122" s="4"/>
      <c r="F122" s="4"/>
      <c r="G122" s="4"/>
      <c r="H122" s="4"/>
      <c r="J122" s="4"/>
      <c r="K122" s="4"/>
      <c r="L122" s="4"/>
      <c r="M122" s="4"/>
      <c r="N122" s="12"/>
      <c r="P122" s="4" t="s">
        <v>52</v>
      </c>
      <c r="Q122" s="4"/>
      <c r="R122" s="4"/>
      <c r="S122" s="4"/>
      <c r="T122" s="4">
        <v>1.8</v>
      </c>
      <c r="U122" s="4"/>
      <c r="V122" s="4"/>
      <c r="W122" s="4"/>
      <c r="X122" s="49">
        <v>1.8</v>
      </c>
      <c r="Y122" s="12" t="s">
        <v>49</v>
      </c>
    </row>
    <row r="123" spans="1:25" ht="14.25" x14ac:dyDescent="0.2">
      <c r="A123" s="4" t="s">
        <v>120</v>
      </c>
      <c r="B123" s="4"/>
      <c r="C123" s="4"/>
      <c r="D123" s="4"/>
      <c r="E123" s="4"/>
      <c r="F123" s="4"/>
      <c r="G123" s="4"/>
      <c r="H123" s="4"/>
      <c r="I123" s="4" t="s">
        <v>123</v>
      </c>
      <c r="J123" s="4"/>
      <c r="K123" s="4"/>
      <c r="L123" s="4"/>
      <c r="M123" s="4"/>
      <c r="N123" s="12" t="s">
        <v>115</v>
      </c>
      <c r="P123" s="4" t="s">
        <v>62</v>
      </c>
      <c r="Q123" s="4"/>
      <c r="R123" s="4"/>
      <c r="S123" s="4"/>
      <c r="T123" s="4">
        <v>0.8</v>
      </c>
      <c r="U123" s="4"/>
      <c r="V123" s="4"/>
      <c r="W123" s="4"/>
      <c r="X123" s="49">
        <v>0</v>
      </c>
      <c r="Y123" s="12" t="s">
        <v>49</v>
      </c>
    </row>
    <row r="124" spans="1:25" ht="14.25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N124" s="12"/>
      <c r="P124" s="4" t="s">
        <v>54</v>
      </c>
      <c r="Q124" s="4"/>
      <c r="R124" s="4"/>
      <c r="S124" s="4"/>
      <c r="T124" s="4">
        <v>0.1</v>
      </c>
      <c r="U124" s="4"/>
      <c r="V124" s="4"/>
      <c r="W124" s="4"/>
      <c r="X124" s="49">
        <v>0.1</v>
      </c>
      <c r="Y124" s="12" t="s">
        <v>49</v>
      </c>
    </row>
    <row r="125" spans="1:25" ht="14.25" x14ac:dyDescent="0.2">
      <c r="A125" s="4" t="s">
        <v>121</v>
      </c>
      <c r="B125" s="4"/>
      <c r="C125" s="4"/>
      <c r="D125" s="4"/>
      <c r="E125" s="4"/>
      <c r="F125" s="4"/>
      <c r="G125" s="4"/>
      <c r="H125" s="4"/>
      <c r="I125" s="4" t="s">
        <v>124</v>
      </c>
      <c r="J125" s="4"/>
      <c r="K125" s="4"/>
      <c r="L125" s="4"/>
      <c r="M125" s="4"/>
      <c r="N125" s="12" t="s">
        <v>107</v>
      </c>
      <c r="P125" s="4" t="s">
        <v>223</v>
      </c>
      <c r="T125" s="4">
        <v>0</v>
      </c>
      <c r="X125" s="49">
        <v>2</v>
      </c>
      <c r="Y125" s="12" t="s">
        <v>80</v>
      </c>
    </row>
    <row r="126" spans="1:25" ht="14.2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11"/>
      <c r="P126" s="4" t="s">
        <v>55</v>
      </c>
      <c r="Q126" s="4"/>
      <c r="R126" s="4"/>
      <c r="S126" s="4"/>
      <c r="T126" s="4">
        <v>19</v>
      </c>
      <c r="U126" s="4"/>
      <c r="V126" s="4"/>
      <c r="W126" s="4"/>
      <c r="X126" s="49">
        <v>19</v>
      </c>
      <c r="Y126" s="12" t="s">
        <v>42</v>
      </c>
    </row>
    <row r="127" spans="1:25" ht="14.25" x14ac:dyDescent="0.2">
      <c r="A127" s="4" t="s">
        <v>105</v>
      </c>
      <c r="B127" s="4"/>
      <c r="C127" s="4"/>
      <c r="D127" s="4"/>
      <c r="E127" s="4"/>
      <c r="F127" s="4"/>
      <c r="G127" s="4"/>
      <c r="H127" s="4"/>
      <c r="I127" s="4">
        <v>1235</v>
      </c>
      <c r="J127" s="4"/>
      <c r="K127" s="4"/>
      <c r="L127" s="4"/>
      <c r="M127" s="4"/>
      <c r="N127" s="12" t="s">
        <v>107</v>
      </c>
      <c r="P127" s="4" t="s">
        <v>56</v>
      </c>
      <c r="Q127" s="4"/>
      <c r="R127" s="4"/>
      <c r="S127" s="4"/>
      <c r="T127" s="4">
        <v>9</v>
      </c>
      <c r="U127" s="4"/>
      <c r="V127" s="4"/>
      <c r="W127" s="4"/>
      <c r="X127" s="49">
        <v>2</v>
      </c>
      <c r="Y127" s="12"/>
    </row>
    <row r="128" spans="1:25" ht="14.2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12"/>
      <c r="P128" s="13" t="s">
        <v>57</v>
      </c>
      <c r="Q128" s="13"/>
      <c r="R128" s="4"/>
      <c r="S128" s="4"/>
      <c r="T128" s="4"/>
      <c r="U128" s="4"/>
      <c r="V128" s="4"/>
      <c r="W128" s="4"/>
      <c r="X128" s="49"/>
      <c r="Y128" s="12" t="s">
        <v>42</v>
      </c>
    </row>
    <row r="129" spans="1:25" ht="14.2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12"/>
      <c r="P129" s="4" t="s">
        <v>50</v>
      </c>
      <c r="R129" s="4"/>
      <c r="S129" s="4"/>
      <c r="T129" s="4">
        <v>0</v>
      </c>
      <c r="U129" s="4"/>
      <c r="V129" s="4"/>
      <c r="W129" s="4"/>
      <c r="X129" s="49">
        <v>0</v>
      </c>
      <c r="Y129" s="12" t="s">
        <v>42</v>
      </c>
    </row>
    <row r="130" spans="1:25" ht="14.25" x14ac:dyDescent="0.2">
      <c r="A130" s="9" t="s">
        <v>127</v>
      </c>
      <c r="B130" s="9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12"/>
      <c r="P130" s="4" t="s">
        <v>51</v>
      </c>
      <c r="Q130" s="4"/>
      <c r="R130" s="4"/>
      <c r="S130" s="4"/>
      <c r="T130" s="4">
        <v>0</v>
      </c>
      <c r="U130" s="4"/>
      <c r="V130" s="4"/>
      <c r="W130" s="4"/>
      <c r="X130" s="49">
        <v>0</v>
      </c>
      <c r="Y130" s="12" t="s">
        <v>42</v>
      </c>
    </row>
    <row r="131" spans="1:25" ht="14.2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12"/>
      <c r="P131" s="4" t="s">
        <v>52</v>
      </c>
      <c r="Q131" s="4"/>
      <c r="R131" s="4"/>
      <c r="S131" s="4"/>
      <c r="T131" s="4">
        <v>0</v>
      </c>
      <c r="U131" s="4"/>
      <c r="V131" s="4"/>
      <c r="W131" s="4"/>
      <c r="X131" s="49">
        <v>0</v>
      </c>
      <c r="Y131" s="12" t="s">
        <v>42</v>
      </c>
    </row>
    <row r="132" spans="1:25" ht="14.25" x14ac:dyDescent="0.2">
      <c r="A132" s="4" t="s">
        <v>0</v>
      </c>
      <c r="B132" s="4"/>
      <c r="C132" s="4"/>
      <c r="D132" s="4"/>
      <c r="E132" s="4"/>
      <c r="F132" s="4"/>
      <c r="G132" s="4"/>
      <c r="H132" s="4"/>
      <c r="I132" s="4" t="s">
        <v>128</v>
      </c>
      <c r="J132" s="4"/>
      <c r="K132" s="4"/>
      <c r="L132" s="4"/>
      <c r="M132" s="4"/>
      <c r="N132" s="12"/>
      <c r="P132" s="4" t="s">
        <v>62</v>
      </c>
      <c r="Q132" s="4"/>
      <c r="R132" s="4"/>
      <c r="S132" s="4"/>
      <c r="T132" s="4">
        <v>100</v>
      </c>
      <c r="U132" s="4"/>
      <c r="V132" s="4"/>
      <c r="W132" s="4"/>
      <c r="X132" s="49">
        <v>0</v>
      </c>
      <c r="Y132" s="12" t="s">
        <v>42</v>
      </c>
    </row>
    <row r="133" spans="1:25" ht="14.25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12"/>
      <c r="P133" s="4" t="s">
        <v>54</v>
      </c>
      <c r="Q133" s="4"/>
      <c r="R133" s="4"/>
      <c r="S133" s="4"/>
      <c r="T133" s="4">
        <v>100</v>
      </c>
      <c r="U133" s="4"/>
      <c r="V133" s="4"/>
      <c r="W133" s="4"/>
      <c r="X133" s="49">
        <v>100</v>
      </c>
      <c r="Y133" s="12"/>
    </row>
    <row r="134" spans="1:25" ht="14.25" x14ac:dyDescent="0.2">
      <c r="A134" s="4" t="s">
        <v>104</v>
      </c>
      <c r="B134" s="4"/>
      <c r="C134" s="4"/>
      <c r="D134" s="4"/>
      <c r="E134" s="4"/>
      <c r="F134" s="4"/>
      <c r="G134" s="4"/>
      <c r="H134" s="4"/>
      <c r="I134" s="4">
        <v>0.15</v>
      </c>
      <c r="J134" s="4"/>
      <c r="K134" s="28">
        <v>29.3</v>
      </c>
      <c r="L134" s="4"/>
      <c r="M134" s="47">
        <v>77.5</v>
      </c>
      <c r="N134" s="12" t="s">
        <v>26</v>
      </c>
      <c r="P134" s="4" t="s">
        <v>223</v>
      </c>
      <c r="Q134" s="4"/>
      <c r="R134" s="4"/>
      <c r="S134" s="4"/>
      <c r="T134" s="4"/>
      <c r="U134" s="4"/>
      <c r="V134" s="4"/>
      <c r="W134" s="4"/>
      <c r="X134" s="49">
        <v>50</v>
      </c>
      <c r="Y134" s="12"/>
    </row>
    <row r="135" spans="1:25" ht="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12"/>
      <c r="P135" s="5" t="s">
        <v>72</v>
      </c>
      <c r="Q135" s="4"/>
      <c r="R135" s="4"/>
      <c r="S135" s="4"/>
      <c r="T135" s="4"/>
      <c r="U135" s="4"/>
      <c r="V135" s="4"/>
      <c r="W135" s="4"/>
      <c r="X135" s="4"/>
      <c r="Y135" s="12" t="s">
        <v>35</v>
      </c>
    </row>
    <row r="136" spans="1:25" ht="14.25" x14ac:dyDescent="0.2">
      <c r="A136" s="4" t="s">
        <v>105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12" t="s">
        <v>107</v>
      </c>
      <c r="P136" s="4" t="s">
        <v>73</v>
      </c>
      <c r="Q136" s="4"/>
      <c r="R136" s="4"/>
      <c r="S136" s="4"/>
      <c r="T136" s="4">
        <v>0</v>
      </c>
      <c r="U136" s="4"/>
      <c r="V136" s="4"/>
      <c r="W136" s="4"/>
      <c r="X136" s="4"/>
      <c r="Y136" s="12" t="s">
        <v>35</v>
      </c>
    </row>
    <row r="137" spans="1:25" ht="14.25" x14ac:dyDescent="0.2">
      <c r="A137" s="4"/>
      <c r="B137" s="4"/>
      <c r="C137" s="4"/>
      <c r="D137" s="4"/>
      <c r="E137" s="4"/>
      <c r="F137" s="4"/>
      <c r="G137" s="4"/>
      <c r="H137" s="4"/>
      <c r="I137" s="4" t="s">
        <v>123</v>
      </c>
      <c r="J137" s="4"/>
      <c r="K137" s="4"/>
      <c r="L137" s="4"/>
      <c r="M137" s="4"/>
      <c r="N137" s="12"/>
      <c r="P137" s="4" t="s">
        <v>74</v>
      </c>
      <c r="Q137" s="4"/>
      <c r="R137" s="4"/>
      <c r="S137" s="4"/>
      <c r="T137" s="4">
        <v>0</v>
      </c>
      <c r="U137" s="4"/>
      <c r="V137" s="4"/>
      <c r="W137" s="4"/>
      <c r="X137" s="4"/>
      <c r="Y137" s="12" t="s">
        <v>27</v>
      </c>
    </row>
    <row r="138" spans="1:25" ht="14.25" x14ac:dyDescent="0.2">
      <c r="A138" s="4" t="s">
        <v>120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12" t="s">
        <v>115</v>
      </c>
      <c r="P138" s="4" t="s">
        <v>75</v>
      </c>
      <c r="Q138" s="4"/>
      <c r="R138" s="4"/>
      <c r="S138" s="4"/>
      <c r="T138" s="4">
        <v>0</v>
      </c>
      <c r="U138" s="4"/>
      <c r="V138" s="4"/>
      <c r="W138" s="4"/>
      <c r="X138" s="4"/>
      <c r="Y138" s="12" t="s">
        <v>27</v>
      </c>
    </row>
    <row r="139" spans="1:25" ht="14.25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12"/>
      <c r="P139" s="4" t="s">
        <v>76</v>
      </c>
      <c r="Q139" s="4"/>
      <c r="R139" s="4"/>
      <c r="S139" s="4"/>
      <c r="T139" s="4">
        <v>0</v>
      </c>
      <c r="U139" s="4"/>
      <c r="V139" s="4"/>
      <c r="W139" s="4"/>
      <c r="X139" s="4"/>
      <c r="Y139" s="12" t="s">
        <v>27</v>
      </c>
    </row>
    <row r="140" spans="1:25" ht="14.25" x14ac:dyDescent="0.2">
      <c r="A140" s="4" t="s">
        <v>121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12" t="s">
        <v>107</v>
      </c>
      <c r="P140" s="4" t="s">
        <v>77</v>
      </c>
      <c r="Q140" s="4"/>
      <c r="R140" s="4"/>
      <c r="S140" s="4"/>
      <c r="T140" s="4">
        <v>195</v>
      </c>
      <c r="U140" s="4"/>
      <c r="V140" s="22">
        <v>0</v>
      </c>
      <c r="W140" s="4"/>
      <c r="X140" s="49">
        <v>0</v>
      </c>
      <c r="Y140" s="12" t="s">
        <v>79</v>
      </c>
    </row>
    <row r="141" spans="1:25" ht="14.2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11"/>
      <c r="P141" s="4" t="s">
        <v>78</v>
      </c>
      <c r="Q141" s="4"/>
      <c r="R141" s="4"/>
      <c r="S141" s="4"/>
      <c r="T141" s="4">
        <v>0</v>
      </c>
      <c r="U141" s="4"/>
      <c r="V141" s="4"/>
      <c r="W141" s="4"/>
      <c r="X141" s="4"/>
      <c r="Y141" s="12"/>
    </row>
    <row r="142" spans="1:25" ht="14.25" x14ac:dyDescent="0.2">
      <c r="A142" s="4" t="s">
        <v>105</v>
      </c>
      <c r="B142" s="4"/>
      <c r="C142" s="4"/>
      <c r="D142" s="4"/>
      <c r="E142" s="4"/>
      <c r="F142" s="4"/>
      <c r="G142" s="4"/>
      <c r="H142" s="4"/>
      <c r="I142" s="4">
        <v>8341.5</v>
      </c>
      <c r="J142" s="4"/>
      <c r="K142" s="4"/>
      <c r="L142" s="4"/>
      <c r="M142" s="4"/>
      <c r="N142" s="12" t="s">
        <v>107</v>
      </c>
      <c r="P142" s="4"/>
      <c r="Q142" s="4"/>
      <c r="R142" s="4"/>
      <c r="S142" s="4"/>
      <c r="T142" s="4"/>
      <c r="U142" s="4"/>
      <c r="V142" s="4"/>
      <c r="W142" s="4"/>
      <c r="X142" s="4"/>
      <c r="Y142" s="12"/>
    </row>
    <row r="143" spans="1:25" ht="14.2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12"/>
      <c r="P143" s="4"/>
      <c r="Q143" s="4"/>
      <c r="R143" s="4"/>
      <c r="S143" s="4"/>
      <c r="T143" s="4"/>
      <c r="U143" s="4"/>
      <c r="V143" s="4"/>
      <c r="W143" s="4"/>
      <c r="X143" s="4"/>
      <c r="Y143" s="12"/>
    </row>
    <row r="144" spans="1:25" ht="14.25" x14ac:dyDescent="0.2">
      <c r="A144" s="4" t="s">
        <v>106</v>
      </c>
      <c r="B144" s="4"/>
      <c r="C144" s="4"/>
      <c r="D144" s="4"/>
      <c r="E144" s="4"/>
      <c r="F144" s="4"/>
      <c r="G144" s="4"/>
      <c r="H144" s="4"/>
      <c r="I144" s="4">
        <v>3</v>
      </c>
      <c r="J144" s="4"/>
      <c r="K144" s="4"/>
      <c r="L144" s="4"/>
      <c r="M144" s="4"/>
      <c r="N144" s="12" t="s">
        <v>108</v>
      </c>
      <c r="P144" s="4"/>
      <c r="Q144" s="4"/>
      <c r="R144" s="4"/>
      <c r="S144" s="4"/>
      <c r="T144" s="4"/>
      <c r="U144" s="4"/>
      <c r="V144" s="4"/>
      <c r="W144" s="4"/>
      <c r="X144" s="4"/>
      <c r="Y144" s="12"/>
    </row>
    <row r="145" spans="1:25" ht="14.25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12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4.25" x14ac:dyDescent="0.2">
      <c r="A146" s="9" t="s">
        <v>125</v>
      </c>
      <c r="B146" s="9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12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4.2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12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4.25" x14ac:dyDescent="0.2">
      <c r="A148" s="4" t="s">
        <v>0</v>
      </c>
      <c r="B148" s="4"/>
      <c r="C148" s="4"/>
      <c r="D148" s="4"/>
      <c r="E148" s="4"/>
      <c r="F148" s="4"/>
      <c r="G148" s="4"/>
      <c r="H148" s="4"/>
      <c r="I148" s="4" t="s">
        <v>122</v>
      </c>
      <c r="J148" s="4"/>
      <c r="K148" s="4"/>
      <c r="L148" s="4"/>
      <c r="M148" s="4"/>
      <c r="N148" s="12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4.2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12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4.25" x14ac:dyDescent="0.2">
      <c r="A150" s="4" t="s">
        <v>104</v>
      </c>
      <c r="B150" s="4"/>
      <c r="C150" s="4"/>
      <c r="D150" s="4"/>
      <c r="E150" s="4"/>
      <c r="F150" s="4"/>
      <c r="G150" s="4"/>
      <c r="H150" s="4"/>
      <c r="I150" s="4">
        <v>5.2</v>
      </c>
      <c r="J150" s="4"/>
      <c r="K150" s="4">
        <v>0</v>
      </c>
      <c r="L150" s="4"/>
      <c r="M150" s="4">
        <v>0</v>
      </c>
      <c r="N150" s="12" t="s">
        <v>26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4.25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12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4.25" x14ac:dyDescent="0.2">
      <c r="A152" s="4" t="s">
        <v>105</v>
      </c>
      <c r="B152" s="4"/>
      <c r="C152" s="4"/>
      <c r="D152" s="4"/>
      <c r="E152" s="4"/>
      <c r="F152" s="4"/>
      <c r="G152" s="4"/>
      <c r="H152" s="4"/>
      <c r="I152" s="4">
        <v>4250</v>
      </c>
      <c r="J152" s="4"/>
      <c r="K152" s="4"/>
      <c r="L152" s="4"/>
      <c r="M152" s="4"/>
      <c r="N152" s="12" t="s">
        <v>107</v>
      </c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4.25" x14ac:dyDescent="0.2">
      <c r="A153" s="4"/>
      <c r="B153" s="4"/>
      <c r="C153" s="4"/>
      <c r="D153" s="4"/>
      <c r="E153" s="4"/>
      <c r="F153" s="4"/>
      <c r="G153" s="4"/>
      <c r="H153" s="4"/>
      <c r="J153" s="4"/>
      <c r="K153" s="4"/>
      <c r="L153" s="4"/>
      <c r="M153" s="4"/>
      <c r="N153" s="12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4.25" x14ac:dyDescent="0.2">
      <c r="A154" s="4" t="s">
        <v>120</v>
      </c>
      <c r="B154" s="4"/>
      <c r="C154" s="4"/>
      <c r="D154" s="4"/>
      <c r="E154" s="4"/>
      <c r="F154" s="4"/>
      <c r="G154" s="4"/>
      <c r="H154" s="4"/>
      <c r="I154" s="4" t="s">
        <v>123</v>
      </c>
      <c r="J154" s="4"/>
      <c r="K154" s="4"/>
      <c r="L154" s="4"/>
      <c r="M154" s="4"/>
      <c r="N154" s="12" t="s">
        <v>115</v>
      </c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4.2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N155" s="12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4.25" x14ac:dyDescent="0.2">
      <c r="A156" s="4" t="s">
        <v>121</v>
      </c>
      <c r="B156" s="4"/>
      <c r="C156" s="4"/>
      <c r="D156" s="4"/>
      <c r="E156" s="4"/>
      <c r="F156" s="4"/>
      <c r="G156" s="4"/>
      <c r="H156" s="4"/>
      <c r="I156" s="4" t="s">
        <v>124</v>
      </c>
      <c r="J156" s="4"/>
      <c r="K156" s="4"/>
      <c r="L156" s="4"/>
      <c r="M156" s="4"/>
      <c r="N156" s="12" t="s">
        <v>107</v>
      </c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4.25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11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4.25" x14ac:dyDescent="0.2">
      <c r="A158" s="4" t="s">
        <v>105</v>
      </c>
      <c r="B158" s="4"/>
      <c r="C158" s="4"/>
      <c r="D158" s="4"/>
      <c r="E158" s="4"/>
      <c r="F158" s="4"/>
      <c r="G158" s="4"/>
      <c r="H158" s="4"/>
      <c r="I158" s="4">
        <v>1235</v>
      </c>
      <c r="J158" s="4"/>
      <c r="K158" s="4"/>
      <c r="L158" s="4"/>
      <c r="M158" s="4"/>
      <c r="N158" s="12" t="s">
        <v>107</v>
      </c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4.2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4.25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1:14" ht="14.25" x14ac:dyDescent="0.2">
      <c r="A161" s="9" t="s">
        <v>129</v>
      </c>
      <c r="B161" s="9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12"/>
    </row>
    <row r="162" spans="1:14" ht="14.2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12"/>
    </row>
    <row r="163" spans="1:14" ht="14.25" x14ac:dyDescent="0.2">
      <c r="A163" s="4" t="s">
        <v>0</v>
      </c>
      <c r="B163" s="4"/>
      <c r="C163" s="4"/>
      <c r="D163" s="4"/>
      <c r="E163" s="4"/>
      <c r="F163" s="4"/>
      <c r="G163" s="4"/>
      <c r="H163" s="4"/>
      <c r="I163" s="4" t="s">
        <v>130</v>
      </c>
      <c r="J163" s="4"/>
      <c r="K163" s="4"/>
      <c r="L163" s="4"/>
      <c r="M163" s="4"/>
      <c r="N163" s="12"/>
    </row>
    <row r="164" spans="1:14" ht="14.2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12"/>
    </row>
    <row r="165" spans="1:14" ht="14.25" x14ac:dyDescent="0.2">
      <c r="A165" s="4" t="s">
        <v>104</v>
      </c>
      <c r="B165" s="4"/>
      <c r="C165" s="4"/>
      <c r="D165" s="4"/>
      <c r="E165" s="4"/>
      <c r="F165" s="4"/>
      <c r="G165" s="4"/>
      <c r="H165" s="4"/>
      <c r="I165" s="4">
        <v>4.09</v>
      </c>
      <c r="J165" s="4"/>
      <c r="K165" s="28">
        <v>91.4</v>
      </c>
      <c r="L165" s="4"/>
      <c r="M165" s="47">
        <v>0</v>
      </c>
      <c r="N165" s="12" t="s">
        <v>26</v>
      </c>
    </row>
    <row r="166" spans="1:14" ht="14.25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12"/>
    </row>
    <row r="167" spans="1:14" ht="14.25" x14ac:dyDescent="0.2">
      <c r="A167" s="4" t="s">
        <v>105</v>
      </c>
      <c r="B167" s="4"/>
      <c r="C167" s="4"/>
      <c r="D167" s="4"/>
      <c r="E167" s="4"/>
      <c r="F167" s="4"/>
      <c r="G167" s="4"/>
      <c r="H167" s="4"/>
      <c r="I167" s="4">
        <v>9945</v>
      </c>
      <c r="J167" s="4"/>
      <c r="K167" s="4"/>
      <c r="L167" s="4"/>
      <c r="N167" s="12" t="s">
        <v>107</v>
      </c>
    </row>
    <row r="168" spans="1:14" ht="14.25" x14ac:dyDescent="0.2">
      <c r="A168" s="4"/>
      <c r="B168" s="4"/>
      <c r="C168" s="4"/>
      <c r="D168" s="4"/>
      <c r="E168" s="4"/>
      <c r="F168" s="4"/>
      <c r="G168" s="4"/>
      <c r="H168" s="4"/>
      <c r="J168" s="4"/>
      <c r="K168" s="4"/>
      <c r="L168" s="4"/>
      <c r="M168" s="4"/>
      <c r="N168" s="12"/>
    </row>
    <row r="169" spans="1:14" ht="14.25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12"/>
    </row>
    <row r="170" spans="1:14" ht="14.2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12"/>
    </row>
    <row r="171" spans="1:14" ht="14.25" x14ac:dyDescent="0.2">
      <c r="A171" s="4" t="s">
        <v>121</v>
      </c>
      <c r="B171" s="4"/>
      <c r="C171" s="4"/>
      <c r="D171" s="4"/>
      <c r="E171" s="4"/>
      <c r="F171" s="4"/>
      <c r="G171" s="4"/>
      <c r="H171" s="4"/>
      <c r="I171" s="4" t="s">
        <v>131</v>
      </c>
      <c r="J171" s="4"/>
      <c r="K171" s="4"/>
      <c r="L171" s="4"/>
      <c r="M171" s="4"/>
      <c r="N171" s="12" t="s">
        <v>107</v>
      </c>
    </row>
    <row r="172" spans="1:14" ht="14.25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11"/>
    </row>
    <row r="173" spans="1:14" ht="14.25" x14ac:dyDescent="0.2">
      <c r="A173" s="9" t="s">
        <v>132</v>
      </c>
      <c r="B173" s="9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12"/>
    </row>
    <row r="174" spans="1:14" ht="14.2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12"/>
    </row>
    <row r="175" spans="1:14" ht="14.25" x14ac:dyDescent="0.2">
      <c r="A175" s="4" t="s">
        <v>0</v>
      </c>
      <c r="B175" s="4"/>
      <c r="C175" s="4"/>
      <c r="D175" s="4"/>
      <c r="E175" s="4"/>
      <c r="F175" s="4"/>
      <c r="G175" s="4"/>
      <c r="H175" s="4"/>
      <c r="I175" s="4" t="s">
        <v>130</v>
      </c>
      <c r="J175" s="4"/>
      <c r="K175" s="4"/>
      <c r="L175" s="4"/>
      <c r="M175" s="4"/>
      <c r="N175" s="12"/>
    </row>
    <row r="176" spans="1:14" ht="14.2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12"/>
    </row>
    <row r="177" spans="1:14" ht="14.25" x14ac:dyDescent="0.2">
      <c r="A177" s="4" t="s">
        <v>104</v>
      </c>
      <c r="B177" s="4"/>
      <c r="C177" s="4"/>
      <c r="D177" s="4"/>
      <c r="E177" s="4"/>
      <c r="F177" s="4"/>
      <c r="G177" s="4"/>
      <c r="H177" s="4"/>
      <c r="I177" s="4">
        <v>4.05</v>
      </c>
      <c r="J177" s="4"/>
      <c r="K177" s="4">
        <v>0</v>
      </c>
      <c r="L177" s="4"/>
      <c r="M177" s="4">
        <v>0</v>
      </c>
      <c r="N177" s="12" t="s">
        <v>26</v>
      </c>
    </row>
    <row r="178" spans="1:14" ht="14.25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12"/>
    </row>
    <row r="179" spans="1:14" ht="14.25" x14ac:dyDescent="0.2">
      <c r="A179" s="4" t="s">
        <v>105</v>
      </c>
      <c r="B179" s="4"/>
      <c r="C179" s="4"/>
      <c r="D179" s="4"/>
      <c r="E179" s="4"/>
      <c r="F179" s="4"/>
      <c r="G179" s="4"/>
      <c r="H179" s="4"/>
      <c r="I179" s="4">
        <v>9945</v>
      </c>
      <c r="J179" s="4"/>
      <c r="K179" s="4"/>
      <c r="L179" s="4"/>
      <c r="M179" s="4"/>
      <c r="N179" s="12" t="s">
        <v>107</v>
      </c>
    </row>
    <row r="180" spans="1:14" ht="14.25" x14ac:dyDescent="0.2">
      <c r="A180" s="4"/>
      <c r="B180" s="4"/>
      <c r="C180" s="4"/>
      <c r="D180" s="4"/>
      <c r="E180" s="4"/>
      <c r="F180" s="4"/>
      <c r="G180" s="4"/>
      <c r="H180" s="4"/>
      <c r="J180" s="4"/>
      <c r="K180" s="4"/>
      <c r="L180" s="4"/>
      <c r="M180" s="4"/>
      <c r="N180" s="12"/>
    </row>
    <row r="181" spans="1:14" ht="14.25" x14ac:dyDescent="0.2">
      <c r="A181" s="4" t="s">
        <v>121</v>
      </c>
      <c r="B181" s="4"/>
      <c r="C181" s="4"/>
      <c r="D181" s="4"/>
      <c r="E181" s="4"/>
      <c r="F181" s="4"/>
      <c r="G181" s="4"/>
      <c r="H181" s="4"/>
      <c r="I181" s="4" t="s">
        <v>131</v>
      </c>
      <c r="J181" s="4"/>
      <c r="K181" s="4"/>
      <c r="L181" s="4"/>
      <c r="N181" s="12" t="s">
        <v>107</v>
      </c>
    </row>
    <row r="182" spans="1:14" ht="14.2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12"/>
    </row>
    <row r="183" spans="1:14" ht="14.25" x14ac:dyDescent="0.2">
      <c r="A183" s="9" t="s">
        <v>133</v>
      </c>
      <c r="B183" s="9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12"/>
    </row>
    <row r="184" spans="1:14" ht="14.25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12"/>
    </row>
    <row r="185" spans="1:14" ht="14.25" x14ac:dyDescent="0.2">
      <c r="A185" s="4" t="s">
        <v>0</v>
      </c>
      <c r="B185" s="4"/>
      <c r="C185" s="4"/>
      <c r="D185" s="4"/>
      <c r="E185" s="4"/>
      <c r="F185" s="4"/>
      <c r="G185" s="4"/>
      <c r="H185" s="4"/>
      <c r="I185" s="4" t="s">
        <v>134</v>
      </c>
      <c r="J185" s="4"/>
      <c r="K185" s="4"/>
      <c r="L185" s="4"/>
      <c r="M185" s="4"/>
      <c r="N185" s="12"/>
    </row>
    <row r="186" spans="1:14" ht="14.2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12"/>
    </row>
    <row r="187" spans="1:14" ht="14.25" x14ac:dyDescent="0.2">
      <c r="A187" s="4" t="s">
        <v>104</v>
      </c>
      <c r="B187" s="4"/>
      <c r="C187" s="4"/>
      <c r="D187" s="4"/>
      <c r="E187" s="4"/>
      <c r="F187" s="4"/>
      <c r="G187" s="4"/>
      <c r="H187" s="4"/>
      <c r="I187" s="4">
        <v>5.46</v>
      </c>
      <c r="J187" s="4"/>
      <c r="K187" s="28">
        <v>65.900000000000006</v>
      </c>
      <c r="L187" s="4"/>
      <c r="M187" s="47">
        <v>65</v>
      </c>
      <c r="N187" s="12" t="s">
        <v>26</v>
      </c>
    </row>
    <row r="188" spans="1:14" ht="14.2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12"/>
    </row>
    <row r="189" spans="1:14" ht="14.25" x14ac:dyDescent="0.2">
      <c r="A189" s="4" t="s">
        <v>105</v>
      </c>
      <c r="B189" s="4"/>
      <c r="C189" s="4"/>
      <c r="D189" s="4"/>
      <c r="E189" s="4"/>
      <c r="F189" s="4"/>
      <c r="G189" s="4"/>
      <c r="H189" s="4"/>
      <c r="I189" s="4">
        <v>6375</v>
      </c>
      <c r="J189" s="4"/>
      <c r="K189" s="4"/>
      <c r="L189" s="4"/>
      <c r="M189" s="4">
        <v>0</v>
      </c>
      <c r="N189" s="12" t="s">
        <v>107</v>
      </c>
    </row>
    <row r="190" spans="1:14" ht="14.25" x14ac:dyDescent="0.2">
      <c r="A190" s="4"/>
      <c r="B190" s="4"/>
      <c r="C190" s="4"/>
      <c r="D190" s="4"/>
      <c r="E190" s="4"/>
      <c r="F190" s="4"/>
      <c r="G190" s="4"/>
      <c r="H190" s="4"/>
      <c r="J190" s="4"/>
      <c r="K190" s="4"/>
      <c r="L190" s="4"/>
      <c r="M190" s="4"/>
      <c r="N190" s="12"/>
    </row>
    <row r="191" spans="1:14" ht="14.25" x14ac:dyDescent="0.2">
      <c r="A191" s="4" t="s">
        <v>120</v>
      </c>
      <c r="I191" t="s">
        <v>123</v>
      </c>
      <c r="M191" s="4"/>
      <c r="N191" s="12" t="s">
        <v>115</v>
      </c>
    </row>
    <row r="192" spans="1:14" ht="14.2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12"/>
    </row>
    <row r="193" spans="1:14" ht="14.25" x14ac:dyDescent="0.2">
      <c r="A193" s="4" t="s">
        <v>121</v>
      </c>
      <c r="B193" s="4"/>
      <c r="C193" s="4"/>
      <c r="D193" s="4"/>
      <c r="E193" s="4"/>
      <c r="F193" s="4"/>
      <c r="G193" s="4"/>
      <c r="H193" s="4"/>
      <c r="I193" s="4" t="s">
        <v>135</v>
      </c>
      <c r="J193" s="4"/>
      <c r="K193" s="4"/>
      <c r="L193" s="4"/>
      <c r="N193" s="12" t="s">
        <v>107</v>
      </c>
    </row>
    <row r="194" spans="1:14" ht="14.2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12"/>
    </row>
    <row r="195" spans="1:14" ht="14.25" x14ac:dyDescent="0.2">
      <c r="A195" s="9" t="s">
        <v>136</v>
      </c>
      <c r="B195" s="9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12"/>
    </row>
    <row r="196" spans="1:14" ht="14.25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12"/>
    </row>
    <row r="197" spans="1:14" ht="14.25" x14ac:dyDescent="0.2">
      <c r="A197" s="4" t="s">
        <v>0</v>
      </c>
      <c r="B197" s="4"/>
      <c r="C197" s="4"/>
      <c r="D197" s="4"/>
      <c r="E197" s="4"/>
      <c r="F197" s="4"/>
      <c r="G197" s="4"/>
      <c r="H197" s="4"/>
      <c r="I197" s="4" t="s">
        <v>134</v>
      </c>
      <c r="J197" s="4"/>
      <c r="K197" s="4"/>
      <c r="L197" s="4"/>
      <c r="M197" s="4"/>
      <c r="N197" s="12"/>
    </row>
    <row r="198" spans="1:14" ht="14.2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12"/>
    </row>
    <row r="199" spans="1:14" ht="14.25" x14ac:dyDescent="0.2">
      <c r="A199" s="4" t="s">
        <v>104</v>
      </c>
      <c r="B199" s="4"/>
      <c r="C199" s="4"/>
      <c r="D199" s="4"/>
      <c r="E199" s="4"/>
      <c r="F199" s="4"/>
      <c r="G199" s="4"/>
      <c r="H199" s="4"/>
      <c r="I199" s="4">
        <v>0.89</v>
      </c>
      <c r="J199" s="4"/>
      <c r="K199" s="4">
        <v>0</v>
      </c>
      <c r="L199" s="4"/>
      <c r="M199" s="4">
        <v>0</v>
      </c>
      <c r="N199" s="12" t="s">
        <v>26</v>
      </c>
    </row>
    <row r="200" spans="1:14" ht="14.2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12"/>
    </row>
    <row r="201" spans="1:14" ht="14.25" x14ac:dyDescent="0.2">
      <c r="A201" s="4" t="s">
        <v>105</v>
      </c>
      <c r="B201" s="4"/>
      <c r="C201" s="4"/>
      <c r="D201" s="4"/>
      <c r="E201" s="4"/>
      <c r="F201" s="4"/>
      <c r="G201" s="4"/>
      <c r="H201" s="4"/>
      <c r="I201" s="4">
        <v>6375</v>
      </c>
      <c r="J201" s="4"/>
      <c r="K201" s="4"/>
      <c r="L201" s="4"/>
      <c r="M201" s="4"/>
      <c r="N201" s="12" t="s">
        <v>107</v>
      </c>
    </row>
    <row r="202" spans="1:14" ht="14.25" x14ac:dyDescent="0.2">
      <c r="A202" s="4"/>
      <c r="B202" s="4"/>
      <c r="C202" s="4"/>
      <c r="D202" s="4"/>
      <c r="E202" s="4"/>
      <c r="F202" s="4"/>
      <c r="G202" s="4"/>
      <c r="H202" s="4"/>
      <c r="J202" s="4"/>
      <c r="K202" s="4"/>
      <c r="L202" s="4"/>
      <c r="N202" s="12"/>
    </row>
    <row r="203" spans="1:14" ht="14.25" x14ac:dyDescent="0.2">
      <c r="A203" s="4" t="s">
        <v>120</v>
      </c>
      <c r="I203" t="s">
        <v>123</v>
      </c>
      <c r="M203" s="4"/>
      <c r="N203" s="12" t="s">
        <v>115</v>
      </c>
    </row>
    <row r="204" spans="1:14" ht="14.2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12"/>
    </row>
    <row r="205" spans="1:14" ht="14.25" x14ac:dyDescent="0.2">
      <c r="A205" s="4" t="s">
        <v>121</v>
      </c>
      <c r="B205" s="4"/>
      <c r="C205" s="4"/>
      <c r="D205" s="4"/>
      <c r="E205" s="4"/>
      <c r="F205" s="4"/>
      <c r="G205" s="4"/>
      <c r="H205" s="4"/>
      <c r="I205" s="4" t="s">
        <v>135</v>
      </c>
      <c r="J205" s="4"/>
      <c r="K205" s="4"/>
      <c r="L205" s="4"/>
      <c r="M205" s="4"/>
      <c r="N205" s="12" t="s">
        <v>107</v>
      </c>
    </row>
    <row r="206" spans="1:14" ht="14.2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N206" s="12"/>
    </row>
    <row r="207" spans="1:14" ht="14.2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12"/>
    </row>
    <row r="208" spans="1:14" ht="14.25" x14ac:dyDescent="0.2">
      <c r="A208" s="9" t="s">
        <v>137</v>
      </c>
      <c r="B208" s="9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12"/>
    </row>
    <row r="209" spans="1:14" ht="14.2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12"/>
    </row>
    <row r="210" spans="1:14" ht="14.25" x14ac:dyDescent="0.2">
      <c r="A210" s="4" t="s">
        <v>0</v>
      </c>
      <c r="B210" s="4"/>
      <c r="C210" s="4"/>
      <c r="D210" s="4"/>
      <c r="E210" s="4"/>
      <c r="F210" s="4"/>
      <c r="G210" s="4"/>
      <c r="H210" s="4"/>
      <c r="I210" s="4" t="s">
        <v>122</v>
      </c>
      <c r="J210" s="4"/>
      <c r="K210" s="4"/>
      <c r="L210" s="4"/>
      <c r="M210" s="4"/>
      <c r="N210" s="12"/>
    </row>
    <row r="211" spans="1:14" ht="14.25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12"/>
    </row>
    <row r="212" spans="1:14" ht="14.25" x14ac:dyDescent="0.2">
      <c r="A212" s="4" t="s">
        <v>104</v>
      </c>
      <c r="B212" s="4"/>
      <c r="C212" s="4"/>
      <c r="D212" s="4"/>
      <c r="E212" s="4"/>
      <c r="F212" s="4"/>
      <c r="G212" s="4"/>
      <c r="H212" s="4"/>
      <c r="I212" s="4">
        <v>9.92</v>
      </c>
      <c r="J212" s="4"/>
      <c r="K212" s="4">
        <v>0</v>
      </c>
      <c r="L212" s="4"/>
      <c r="M212" s="4">
        <v>0</v>
      </c>
      <c r="N212" s="12" t="s">
        <v>26</v>
      </c>
    </row>
    <row r="213" spans="1:14" ht="14.2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12"/>
    </row>
    <row r="214" spans="1:14" ht="14.25" x14ac:dyDescent="0.2">
      <c r="A214" s="4" t="s">
        <v>105</v>
      </c>
      <c r="B214" s="4"/>
      <c r="C214" s="4"/>
      <c r="D214" s="4"/>
      <c r="E214" s="4"/>
      <c r="F214" s="4"/>
      <c r="G214" s="4"/>
      <c r="H214" s="4"/>
      <c r="I214" s="4">
        <v>4250</v>
      </c>
      <c r="J214" s="4"/>
      <c r="K214" s="4"/>
      <c r="L214" s="4"/>
      <c r="M214" s="4"/>
      <c r="N214" s="12" t="s">
        <v>107</v>
      </c>
    </row>
    <row r="215" spans="1:14" ht="14.25" x14ac:dyDescent="0.2">
      <c r="A215" s="4"/>
      <c r="B215" s="4"/>
      <c r="C215" s="4"/>
      <c r="D215" s="4"/>
      <c r="E215" s="4"/>
      <c r="F215" s="4"/>
      <c r="G215" s="4"/>
      <c r="H215" s="4"/>
      <c r="J215" s="4"/>
      <c r="K215" s="4"/>
      <c r="L215" s="4"/>
      <c r="M215" s="4"/>
      <c r="N215" s="12"/>
    </row>
    <row r="216" spans="1:14" ht="14.25" x14ac:dyDescent="0.2">
      <c r="A216" s="4" t="s">
        <v>120</v>
      </c>
      <c r="I216" t="s">
        <v>123</v>
      </c>
      <c r="M216" s="4"/>
      <c r="N216" s="12" t="s">
        <v>115</v>
      </c>
    </row>
    <row r="217" spans="1:14" ht="14.25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12"/>
    </row>
    <row r="218" spans="1:14" ht="14.25" x14ac:dyDescent="0.2">
      <c r="A218" s="4" t="s">
        <v>121</v>
      </c>
      <c r="B218" s="4"/>
      <c r="C218" s="4"/>
      <c r="D218" s="4"/>
      <c r="E218" s="4"/>
      <c r="F218" s="4"/>
      <c r="G218" s="4"/>
      <c r="H218" s="4"/>
      <c r="I218" s="4" t="s">
        <v>124</v>
      </c>
      <c r="J218" s="4"/>
      <c r="K218" s="4"/>
      <c r="L218" s="4"/>
      <c r="M218" s="4"/>
      <c r="N218" s="11"/>
    </row>
    <row r="219" spans="1:14" ht="14.2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12"/>
    </row>
    <row r="220" spans="1:14" ht="14.25" x14ac:dyDescent="0.2">
      <c r="A220" s="4" t="s">
        <v>105</v>
      </c>
      <c r="B220" s="4"/>
      <c r="C220" s="4"/>
      <c r="D220" s="4"/>
      <c r="E220" s="4"/>
      <c r="F220" s="4"/>
      <c r="G220" s="4"/>
      <c r="H220" s="4"/>
      <c r="I220" s="4">
        <v>1235</v>
      </c>
      <c r="J220" s="4"/>
      <c r="K220" s="4"/>
      <c r="L220" s="4"/>
      <c r="N220" s="12" t="s">
        <v>107</v>
      </c>
    </row>
    <row r="221" spans="1:14" ht="14.2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12"/>
    </row>
    <row r="222" spans="1:14" ht="14.25" x14ac:dyDescent="0.2">
      <c r="A222" s="9" t="s">
        <v>138</v>
      </c>
      <c r="B222" s="9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12"/>
    </row>
    <row r="223" spans="1:14" ht="14.25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12"/>
    </row>
    <row r="224" spans="1:14" ht="14.25" x14ac:dyDescent="0.2">
      <c r="A224" s="4" t="s">
        <v>0</v>
      </c>
      <c r="B224" s="4"/>
      <c r="C224" s="4"/>
      <c r="D224" s="4"/>
      <c r="E224" s="4"/>
      <c r="F224" s="4"/>
      <c r="G224" s="4"/>
      <c r="H224" s="4"/>
      <c r="I224" s="4" t="s">
        <v>128</v>
      </c>
      <c r="J224" s="4"/>
      <c r="K224" s="4"/>
      <c r="L224" s="4"/>
      <c r="M224" s="4"/>
      <c r="N224" s="12"/>
    </row>
    <row r="225" spans="1:14" ht="14.2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12"/>
    </row>
    <row r="226" spans="1:14" ht="14.25" x14ac:dyDescent="0.2">
      <c r="A226" s="4" t="s">
        <v>104</v>
      </c>
      <c r="B226" s="4"/>
      <c r="C226" s="4"/>
      <c r="D226" s="4"/>
      <c r="E226" s="4"/>
      <c r="F226" s="4"/>
      <c r="G226" s="4"/>
      <c r="H226" s="4"/>
      <c r="I226" s="4">
        <v>15.03</v>
      </c>
      <c r="J226" s="4"/>
      <c r="K226" s="4">
        <v>0</v>
      </c>
      <c r="L226" s="4"/>
      <c r="M226" s="4">
        <v>0</v>
      </c>
      <c r="N226" s="12" t="s">
        <v>26</v>
      </c>
    </row>
    <row r="227" spans="1:14" ht="14.2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12"/>
    </row>
    <row r="228" spans="1:14" ht="14.25" x14ac:dyDescent="0.2">
      <c r="A228" s="4" t="s">
        <v>105</v>
      </c>
      <c r="B228" s="4"/>
      <c r="C228" s="4"/>
      <c r="D228" s="4"/>
      <c r="E228" s="4"/>
      <c r="F228" s="4"/>
      <c r="G228" s="4"/>
      <c r="H228" s="4"/>
      <c r="I228" s="4">
        <v>8341.5</v>
      </c>
      <c r="J228" s="4"/>
      <c r="K228" s="4"/>
      <c r="L228" s="4"/>
      <c r="M228" s="4"/>
      <c r="N228" s="12" t="s">
        <v>107</v>
      </c>
    </row>
    <row r="229" spans="1:14" ht="14.25" x14ac:dyDescent="0.2">
      <c r="A229" s="4"/>
      <c r="B229" s="4"/>
      <c r="C229" s="4"/>
      <c r="D229" s="4"/>
      <c r="E229" s="4"/>
      <c r="F229" s="4"/>
      <c r="G229" s="4"/>
      <c r="H229" s="4"/>
      <c r="J229" s="4"/>
      <c r="K229" s="4"/>
      <c r="L229" s="4"/>
      <c r="M229" s="4"/>
      <c r="N229" s="12"/>
    </row>
    <row r="230" spans="1:14" ht="14.25" x14ac:dyDescent="0.2">
      <c r="A230" s="4" t="s">
        <v>120</v>
      </c>
      <c r="I230" t="s">
        <v>123</v>
      </c>
      <c r="M230" s="4"/>
      <c r="N230" s="12" t="s">
        <v>115</v>
      </c>
    </row>
    <row r="231" spans="1:14" ht="14.25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12"/>
    </row>
    <row r="232" spans="1:14" ht="14.25" x14ac:dyDescent="0.2">
      <c r="A232" s="4" t="s">
        <v>106</v>
      </c>
      <c r="B232" s="4"/>
      <c r="C232" s="4"/>
      <c r="D232" s="4"/>
      <c r="E232" s="4"/>
      <c r="F232" s="4"/>
      <c r="G232" s="4"/>
      <c r="H232" s="4"/>
      <c r="I232" s="4">
        <v>3</v>
      </c>
      <c r="J232" s="4"/>
      <c r="K232" s="4"/>
      <c r="L232" s="4"/>
      <c r="M232" s="4"/>
      <c r="N232" s="12" t="s">
        <v>108</v>
      </c>
    </row>
    <row r="233" spans="1:14" ht="14.2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12"/>
    </row>
    <row r="234" spans="1:14" ht="14.25" x14ac:dyDescent="0.2">
      <c r="A234" s="9" t="s">
        <v>139</v>
      </c>
      <c r="B234" s="9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12"/>
    </row>
    <row r="235" spans="1:14" ht="14.25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12"/>
    </row>
    <row r="236" spans="1:14" ht="14.25" x14ac:dyDescent="0.2">
      <c r="A236" s="4" t="s">
        <v>0</v>
      </c>
      <c r="B236" s="4"/>
      <c r="C236" s="4"/>
      <c r="D236" s="4"/>
      <c r="E236" s="4"/>
      <c r="F236" s="4"/>
      <c r="G236" s="4"/>
      <c r="H236" s="4"/>
      <c r="I236" s="4" t="s">
        <v>128</v>
      </c>
      <c r="J236" s="4"/>
      <c r="K236" s="4"/>
      <c r="L236" s="4"/>
      <c r="M236" s="4"/>
      <c r="N236" s="12"/>
    </row>
    <row r="237" spans="1:14" ht="14.2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12"/>
    </row>
    <row r="238" spans="1:14" ht="14.25" x14ac:dyDescent="0.2">
      <c r="A238" s="4" t="s">
        <v>104</v>
      </c>
      <c r="B238" s="4"/>
      <c r="C238" s="4"/>
      <c r="D238" s="4"/>
      <c r="E238" s="4"/>
      <c r="F238" s="4"/>
      <c r="G238" s="4"/>
      <c r="H238" s="4"/>
      <c r="I238" s="4">
        <v>2.67</v>
      </c>
      <c r="J238" s="4"/>
      <c r="K238" s="4">
        <v>0</v>
      </c>
      <c r="L238" s="4"/>
      <c r="M238" s="4">
        <v>0</v>
      </c>
      <c r="N238" s="12" t="s">
        <v>26</v>
      </c>
    </row>
    <row r="239" spans="1:14" ht="14.2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12"/>
    </row>
    <row r="240" spans="1:14" ht="14.25" x14ac:dyDescent="0.2">
      <c r="A240" s="4" t="s">
        <v>105</v>
      </c>
      <c r="B240" s="4"/>
      <c r="C240" s="4"/>
      <c r="D240" s="4"/>
      <c r="E240" s="4"/>
      <c r="F240" s="4"/>
      <c r="G240" s="4"/>
      <c r="H240" s="4"/>
      <c r="I240" s="4">
        <v>8341.5</v>
      </c>
      <c r="J240" s="4"/>
      <c r="K240" s="4"/>
      <c r="L240" s="4"/>
      <c r="M240" s="4"/>
      <c r="N240" s="12" t="s">
        <v>107</v>
      </c>
    </row>
    <row r="241" spans="1:14" ht="14.25" x14ac:dyDescent="0.2">
      <c r="A241" s="4"/>
      <c r="B241" s="4"/>
      <c r="C241" s="4"/>
      <c r="D241" s="4"/>
      <c r="E241" s="4"/>
      <c r="F241" s="4"/>
      <c r="G241" s="4"/>
      <c r="H241" s="4"/>
      <c r="J241" s="4"/>
      <c r="K241" s="4"/>
      <c r="L241" s="4"/>
      <c r="M241" s="4"/>
      <c r="N241" s="12"/>
    </row>
    <row r="242" spans="1:14" ht="14.25" x14ac:dyDescent="0.2">
      <c r="A242" s="4" t="s">
        <v>106</v>
      </c>
      <c r="B242" s="4"/>
      <c r="C242" s="4"/>
      <c r="D242" s="4"/>
      <c r="E242" s="4"/>
      <c r="F242" s="4"/>
      <c r="G242" s="4"/>
      <c r="H242" s="4"/>
      <c r="I242" s="4">
        <v>3</v>
      </c>
      <c r="J242" s="4"/>
      <c r="K242" s="4"/>
      <c r="L242" s="4"/>
      <c r="M242" s="4"/>
      <c r="N242" s="12" t="s">
        <v>108</v>
      </c>
    </row>
    <row r="243" spans="1:14" ht="14.25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12"/>
    </row>
    <row r="244" spans="1:14" ht="14.25" x14ac:dyDescent="0.2">
      <c r="A244" s="9" t="s">
        <v>140</v>
      </c>
      <c r="B244" s="9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12"/>
    </row>
    <row r="245" spans="1:14" ht="14.2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12"/>
    </row>
    <row r="246" spans="1:14" ht="14.25" x14ac:dyDescent="0.2">
      <c r="A246" s="4" t="s">
        <v>0</v>
      </c>
      <c r="B246" s="4"/>
      <c r="C246" s="4"/>
      <c r="D246" s="4"/>
      <c r="E246" s="4"/>
      <c r="F246" s="4"/>
      <c r="G246" s="4"/>
      <c r="H246" s="4"/>
      <c r="I246" s="4" t="s">
        <v>128</v>
      </c>
      <c r="J246" s="4"/>
      <c r="K246" s="4"/>
      <c r="L246" s="4"/>
      <c r="M246" s="4"/>
      <c r="N246" s="12"/>
    </row>
    <row r="247" spans="1:14" ht="14.25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12"/>
    </row>
    <row r="248" spans="1:14" ht="14.25" x14ac:dyDescent="0.2">
      <c r="A248" s="4" t="s">
        <v>104</v>
      </c>
      <c r="B248" s="4"/>
      <c r="C248" s="4"/>
      <c r="D248" s="4"/>
      <c r="E248" s="4"/>
      <c r="F248" s="4"/>
      <c r="G248" s="4"/>
      <c r="H248" s="4"/>
      <c r="I248" s="4">
        <v>2.96</v>
      </c>
      <c r="J248" s="4"/>
      <c r="K248" s="4">
        <v>0</v>
      </c>
      <c r="L248" s="4"/>
      <c r="M248" s="4">
        <v>0</v>
      </c>
      <c r="N248" s="12" t="s">
        <v>26</v>
      </c>
    </row>
    <row r="249" spans="1:14" ht="14.2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12"/>
    </row>
    <row r="250" spans="1:14" ht="14.25" x14ac:dyDescent="0.2">
      <c r="A250" s="4" t="s">
        <v>105</v>
      </c>
      <c r="B250" s="4"/>
      <c r="C250" s="4"/>
      <c r="D250" s="4"/>
      <c r="E250" s="4"/>
      <c r="F250" s="4"/>
      <c r="G250" s="4"/>
      <c r="H250" s="4"/>
      <c r="I250" s="4">
        <v>8341.5</v>
      </c>
      <c r="J250" s="4"/>
      <c r="K250" s="4"/>
      <c r="L250" s="4"/>
      <c r="M250" s="4"/>
      <c r="N250" s="12" t="s">
        <v>107</v>
      </c>
    </row>
    <row r="251" spans="1:14" ht="14.25" x14ac:dyDescent="0.2">
      <c r="A251" s="4"/>
      <c r="B251" s="4"/>
      <c r="C251" s="4"/>
      <c r="D251" s="4"/>
      <c r="E251" s="4"/>
      <c r="F251" s="4"/>
      <c r="G251" s="4"/>
      <c r="H251" s="4"/>
      <c r="J251" s="4"/>
      <c r="K251" s="4"/>
      <c r="L251" s="4"/>
      <c r="M251" s="4"/>
      <c r="N251" s="12"/>
    </row>
    <row r="252" spans="1:14" ht="14.25" x14ac:dyDescent="0.2">
      <c r="A252" s="4" t="s">
        <v>106</v>
      </c>
      <c r="B252" s="4"/>
      <c r="C252" s="4"/>
      <c r="D252" s="4"/>
      <c r="E252" s="4"/>
      <c r="F252" s="4"/>
      <c r="G252" s="4"/>
      <c r="H252" s="4"/>
      <c r="I252" s="4">
        <v>3</v>
      </c>
      <c r="J252" s="4"/>
      <c r="K252" s="4"/>
      <c r="L252" s="4"/>
      <c r="M252" s="4"/>
      <c r="N252" s="12" t="s">
        <v>108</v>
      </c>
    </row>
    <row r="253" spans="1:14" ht="14.25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12"/>
    </row>
    <row r="254" spans="1:14" ht="14.2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12"/>
    </row>
    <row r="255" spans="1:14" ht="14.25" x14ac:dyDescent="0.2">
      <c r="A255" s="9" t="s">
        <v>141</v>
      </c>
      <c r="B255" s="9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12"/>
    </row>
    <row r="256" spans="1:14" ht="14.25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12"/>
    </row>
    <row r="257" spans="1:14" ht="14.25" x14ac:dyDescent="0.2">
      <c r="A257" s="4" t="s">
        <v>0</v>
      </c>
      <c r="B257" s="4"/>
      <c r="C257" s="4"/>
      <c r="D257" s="4"/>
      <c r="E257" s="4"/>
      <c r="F257" s="4"/>
      <c r="G257" s="4"/>
      <c r="H257" s="4"/>
      <c r="I257" s="4" t="s">
        <v>118</v>
      </c>
      <c r="J257" s="4"/>
      <c r="K257" s="4"/>
      <c r="L257" s="4"/>
      <c r="M257" s="4"/>
      <c r="N257" s="12"/>
    </row>
    <row r="258" spans="1:14" ht="14.25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12"/>
    </row>
    <row r="259" spans="1:14" ht="14.25" x14ac:dyDescent="0.2">
      <c r="A259" s="4" t="s">
        <v>104</v>
      </c>
      <c r="B259" s="4"/>
      <c r="C259" s="4"/>
      <c r="D259" s="4"/>
      <c r="E259" s="4"/>
      <c r="F259" s="4"/>
      <c r="G259" s="4"/>
      <c r="H259" s="4"/>
      <c r="I259" s="4">
        <v>0.67</v>
      </c>
      <c r="J259" s="4"/>
      <c r="K259" s="28">
        <v>0.9</v>
      </c>
      <c r="L259" s="4"/>
      <c r="M259" s="47">
        <v>27</v>
      </c>
      <c r="N259" s="12" t="s">
        <v>26</v>
      </c>
    </row>
    <row r="260" spans="1:14" ht="14.25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12"/>
    </row>
    <row r="261" spans="1:14" ht="14.25" x14ac:dyDescent="0.2">
      <c r="A261" s="4" t="s">
        <v>105</v>
      </c>
      <c r="B261" s="4"/>
      <c r="C261" s="4"/>
      <c r="D261" s="4"/>
      <c r="E261" s="4"/>
      <c r="F261" s="4"/>
      <c r="G261" s="4"/>
      <c r="H261" s="4"/>
      <c r="I261" s="4">
        <v>3900</v>
      </c>
      <c r="J261" s="4"/>
      <c r="K261" s="4"/>
      <c r="L261" s="4"/>
      <c r="M261" s="4"/>
      <c r="N261" s="12" t="s">
        <v>107</v>
      </c>
    </row>
    <row r="262" spans="1:14" ht="14.25" x14ac:dyDescent="0.2">
      <c r="A262" s="4"/>
      <c r="B262" s="4"/>
      <c r="C262" s="4"/>
      <c r="D262" s="4"/>
      <c r="E262" s="4"/>
      <c r="F262" s="4"/>
      <c r="G262" s="4"/>
      <c r="H262" s="4"/>
      <c r="J262" s="4"/>
      <c r="K262" s="4"/>
      <c r="L262" s="4"/>
      <c r="M262" s="4"/>
      <c r="N262" s="12"/>
    </row>
    <row r="263" spans="1:14" ht="14.25" x14ac:dyDescent="0.2">
      <c r="A263" s="4" t="s">
        <v>106</v>
      </c>
      <c r="B263" s="4"/>
      <c r="C263" s="4"/>
      <c r="D263" s="4"/>
      <c r="E263" s="4"/>
      <c r="F263" s="4"/>
      <c r="G263" s="4"/>
      <c r="H263" s="4"/>
      <c r="I263" s="4">
        <v>10</v>
      </c>
      <c r="J263" s="4"/>
      <c r="K263" s="4"/>
      <c r="L263" s="4"/>
      <c r="M263" s="4"/>
      <c r="N263" s="12" t="s">
        <v>108</v>
      </c>
    </row>
    <row r="264" spans="1:14" ht="14.25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12"/>
    </row>
    <row r="265" spans="1:14" ht="14.25" x14ac:dyDescent="0.2">
      <c r="A265" s="9" t="s">
        <v>142</v>
      </c>
      <c r="B265" s="9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12"/>
    </row>
    <row r="266" spans="1:14" ht="14.25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12"/>
    </row>
    <row r="267" spans="1:14" ht="14.25" x14ac:dyDescent="0.2">
      <c r="A267" s="4" t="s">
        <v>0</v>
      </c>
      <c r="B267" s="4"/>
      <c r="C267" s="4"/>
      <c r="D267" s="4"/>
      <c r="E267" s="4"/>
      <c r="F267" s="4"/>
      <c r="G267" s="4"/>
      <c r="H267" s="4"/>
      <c r="I267" s="4" t="s">
        <v>130</v>
      </c>
      <c r="J267" s="4"/>
      <c r="K267" s="4"/>
      <c r="L267" s="4"/>
      <c r="M267" s="4"/>
      <c r="N267" s="12"/>
    </row>
    <row r="268" spans="1:14" ht="14.25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12"/>
    </row>
    <row r="269" spans="1:14" ht="14.25" x14ac:dyDescent="0.2">
      <c r="A269" s="4" t="s">
        <v>104</v>
      </c>
      <c r="B269" s="4"/>
      <c r="C269" s="4"/>
      <c r="D269" s="4"/>
      <c r="E269" s="4"/>
      <c r="F269" s="4"/>
      <c r="G269" s="4"/>
      <c r="H269" s="4"/>
      <c r="I269" s="4">
        <v>10.26</v>
      </c>
      <c r="J269" s="4"/>
      <c r="K269" s="4">
        <v>0</v>
      </c>
      <c r="L269" s="4"/>
      <c r="M269" s="4">
        <v>0</v>
      </c>
      <c r="N269" s="12" t="s">
        <v>26</v>
      </c>
    </row>
    <row r="270" spans="1:14" ht="14.25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12"/>
    </row>
    <row r="271" spans="1:14" ht="14.25" x14ac:dyDescent="0.2">
      <c r="A271" s="4" t="s">
        <v>105</v>
      </c>
      <c r="B271" s="4"/>
      <c r="C271" s="4"/>
      <c r="D271" s="4"/>
      <c r="E271" s="4"/>
      <c r="F271" s="4"/>
      <c r="G271" s="4"/>
      <c r="H271" s="4"/>
      <c r="I271" s="4">
        <v>9945</v>
      </c>
      <c r="J271" s="4"/>
      <c r="K271" s="4"/>
      <c r="L271" s="4"/>
      <c r="M271" s="4"/>
      <c r="N271" s="12" t="s">
        <v>107</v>
      </c>
    </row>
    <row r="272" spans="1:14" ht="14.25" x14ac:dyDescent="0.2">
      <c r="A272" s="4"/>
      <c r="B272" s="4"/>
      <c r="C272" s="4"/>
      <c r="D272" s="4"/>
      <c r="E272" s="4"/>
      <c r="F272" s="4"/>
      <c r="G272" s="4"/>
      <c r="H272" s="4"/>
      <c r="J272" s="4"/>
      <c r="K272" s="4"/>
      <c r="L272" s="4"/>
      <c r="M272" s="4"/>
      <c r="N272" s="12"/>
    </row>
    <row r="273" spans="1:14" ht="14.25" x14ac:dyDescent="0.2">
      <c r="A273" s="4" t="s">
        <v>121</v>
      </c>
      <c r="B273" s="4"/>
      <c r="C273" s="4"/>
      <c r="D273" s="4"/>
      <c r="E273" s="4"/>
      <c r="F273" s="4"/>
      <c r="G273" s="4"/>
      <c r="H273" s="4"/>
      <c r="I273" s="4" t="s">
        <v>131</v>
      </c>
      <c r="J273" s="4"/>
      <c r="K273" s="4"/>
      <c r="L273" s="4"/>
      <c r="M273" s="4"/>
      <c r="N273" s="12" t="s">
        <v>107</v>
      </c>
    </row>
    <row r="274" spans="1:14" ht="14.25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12"/>
    </row>
    <row r="275" spans="1:14" ht="14.25" x14ac:dyDescent="0.2">
      <c r="A275" s="9" t="s">
        <v>143</v>
      </c>
      <c r="B275" s="9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12"/>
    </row>
    <row r="276" spans="1:14" ht="14.25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12"/>
    </row>
    <row r="277" spans="1:14" ht="14.25" x14ac:dyDescent="0.2">
      <c r="A277" s="4" t="s">
        <v>0</v>
      </c>
      <c r="B277" s="4"/>
      <c r="C277" s="4"/>
      <c r="D277" s="4"/>
      <c r="E277" s="4"/>
      <c r="F277" s="4"/>
      <c r="G277" s="4"/>
      <c r="H277" s="4"/>
      <c r="I277" s="4" t="s">
        <v>130</v>
      </c>
      <c r="J277" s="4"/>
      <c r="K277" s="4"/>
      <c r="L277" s="4"/>
      <c r="M277" s="4"/>
      <c r="N277" s="12"/>
    </row>
    <row r="278" spans="1:14" ht="14.25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12"/>
    </row>
    <row r="279" spans="1:14" ht="14.25" x14ac:dyDescent="0.2">
      <c r="A279" s="4" t="s">
        <v>104</v>
      </c>
      <c r="B279" s="4"/>
      <c r="C279" s="4"/>
      <c r="D279" s="4"/>
      <c r="E279" s="4"/>
      <c r="F279" s="4"/>
      <c r="G279" s="4"/>
      <c r="H279" s="4"/>
      <c r="I279" s="4">
        <v>8.98</v>
      </c>
      <c r="J279" s="4"/>
      <c r="K279" s="4">
        <v>0</v>
      </c>
      <c r="L279" s="4"/>
      <c r="M279" s="4">
        <v>0</v>
      </c>
      <c r="N279" s="12" t="s">
        <v>26</v>
      </c>
    </row>
    <row r="280" spans="1:14" ht="14.25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12"/>
    </row>
    <row r="281" spans="1:14" ht="14.25" x14ac:dyDescent="0.2">
      <c r="A281" s="4" t="s">
        <v>105</v>
      </c>
      <c r="B281" s="4"/>
      <c r="C281" s="4"/>
      <c r="D281" s="4"/>
      <c r="E281" s="4"/>
      <c r="F281" s="4"/>
      <c r="G281" s="4"/>
      <c r="H281" s="4"/>
      <c r="I281" s="4">
        <v>9945</v>
      </c>
      <c r="J281" s="4"/>
      <c r="K281" s="4"/>
      <c r="L281" s="4"/>
      <c r="M281" s="4"/>
      <c r="N281" s="12" t="s">
        <v>107</v>
      </c>
    </row>
    <row r="282" spans="1:14" ht="14.25" x14ac:dyDescent="0.2">
      <c r="A282" s="4"/>
      <c r="B282" s="4"/>
      <c r="C282" s="4"/>
      <c r="D282" s="4"/>
      <c r="E282" s="4"/>
      <c r="F282" s="4"/>
      <c r="G282" s="4"/>
      <c r="H282" s="4"/>
      <c r="J282" s="4"/>
      <c r="K282" s="4"/>
      <c r="L282" s="4"/>
      <c r="M282" s="4"/>
      <c r="N282" s="12"/>
    </row>
    <row r="283" spans="1:14" ht="14.25" x14ac:dyDescent="0.2">
      <c r="A283" s="4" t="s">
        <v>121</v>
      </c>
      <c r="B283" s="4"/>
      <c r="C283" s="4"/>
      <c r="D283" s="4"/>
      <c r="E283" s="4"/>
      <c r="F283" s="4"/>
      <c r="G283" s="4"/>
      <c r="H283" s="4"/>
      <c r="I283" s="4" t="s">
        <v>131</v>
      </c>
      <c r="J283" s="4"/>
      <c r="K283" s="4"/>
      <c r="L283" s="4"/>
      <c r="N283" s="12" t="s">
        <v>107</v>
      </c>
    </row>
    <row r="284" spans="1:14" ht="14.25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12"/>
    </row>
    <row r="285" spans="1:14" ht="14.25" x14ac:dyDescent="0.2">
      <c r="A285" s="9" t="s">
        <v>144</v>
      </c>
      <c r="B285" s="9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12"/>
    </row>
    <row r="286" spans="1:14" ht="14.25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12"/>
    </row>
    <row r="287" spans="1:14" ht="14.25" x14ac:dyDescent="0.2">
      <c r="A287" s="4" t="s">
        <v>0</v>
      </c>
      <c r="B287" s="4"/>
      <c r="C287" s="4"/>
      <c r="D287" s="4"/>
      <c r="E287" s="4"/>
      <c r="F287" s="4"/>
      <c r="G287" s="4"/>
      <c r="H287" s="4"/>
      <c r="I287" s="4" t="s">
        <v>134</v>
      </c>
      <c r="J287" s="4"/>
      <c r="K287" s="4"/>
      <c r="L287" s="4"/>
      <c r="M287" s="4"/>
      <c r="N287" s="12"/>
    </row>
    <row r="288" spans="1:14" ht="14.25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12"/>
    </row>
    <row r="289" spans="1:14" ht="14.25" x14ac:dyDescent="0.2">
      <c r="A289" s="4" t="s">
        <v>104</v>
      </c>
      <c r="B289" s="4"/>
      <c r="C289" s="4"/>
      <c r="D289" s="4"/>
      <c r="E289" s="4"/>
      <c r="F289" s="4"/>
      <c r="G289" s="4"/>
      <c r="H289" s="4"/>
      <c r="I289" s="4">
        <v>9.3000000000000007</v>
      </c>
      <c r="J289" s="4"/>
      <c r="K289" s="4">
        <v>0</v>
      </c>
      <c r="L289" s="4"/>
      <c r="M289" s="4">
        <v>0</v>
      </c>
      <c r="N289" s="12" t="s">
        <v>26</v>
      </c>
    </row>
    <row r="290" spans="1:14" ht="14.25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12"/>
    </row>
    <row r="291" spans="1:14" ht="14.25" x14ac:dyDescent="0.2">
      <c r="A291" s="4" t="s">
        <v>105</v>
      </c>
      <c r="B291" s="4"/>
      <c r="C291" s="4"/>
      <c r="D291" s="4"/>
      <c r="E291" s="4"/>
      <c r="F291" s="4"/>
      <c r="G291" s="4"/>
      <c r="H291" s="4"/>
      <c r="I291" s="4">
        <v>6375</v>
      </c>
      <c r="J291" s="4"/>
      <c r="K291" s="4"/>
      <c r="L291" s="4"/>
      <c r="N291" s="12" t="s">
        <v>107</v>
      </c>
    </row>
    <row r="292" spans="1:14" ht="14.25" x14ac:dyDescent="0.2">
      <c r="A292" s="4"/>
      <c r="B292" s="4"/>
      <c r="C292" s="4"/>
      <c r="D292" s="4"/>
      <c r="E292" s="4"/>
      <c r="F292" s="4"/>
      <c r="G292" s="4"/>
      <c r="H292" s="4"/>
      <c r="J292" s="4"/>
      <c r="K292" s="4"/>
      <c r="L292" s="4"/>
      <c r="M292" s="4"/>
      <c r="N292" s="12"/>
    </row>
    <row r="293" spans="1:14" ht="14.25" x14ac:dyDescent="0.2">
      <c r="A293" s="4" t="s">
        <v>120</v>
      </c>
      <c r="I293" t="s">
        <v>123</v>
      </c>
      <c r="M293" s="4"/>
      <c r="N293" s="12" t="s">
        <v>115</v>
      </c>
    </row>
    <row r="294" spans="1:14" ht="14.25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12"/>
    </row>
    <row r="295" spans="1:14" ht="14.25" x14ac:dyDescent="0.2">
      <c r="A295" s="4" t="s">
        <v>121</v>
      </c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N295" s="12" t="s">
        <v>107</v>
      </c>
    </row>
    <row r="296" spans="1:14" ht="14.25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12"/>
    </row>
    <row r="297" spans="1:14" ht="14.25" x14ac:dyDescent="0.2">
      <c r="A297" s="9" t="s">
        <v>145</v>
      </c>
      <c r="B297" s="9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12"/>
    </row>
    <row r="298" spans="1:14" ht="14.25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12"/>
    </row>
    <row r="299" spans="1:14" ht="14.25" x14ac:dyDescent="0.2">
      <c r="A299" s="4" t="s">
        <v>0</v>
      </c>
      <c r="B299" s="4"/>
      <c r="C299" s="4"/>
      <c r="D299" s="4"/>
      <c r="E299" s="4"/>
      <c r="F299" s="4"/>
      <c r="G299" s="4"/>
      <c r="H299" s="4"/>
      <c r="I299" s="4" t="s">
        <v>134</v>
      </c>
      <c r="J299" s="4"/>
      <c r="K299" s="4"/>
      <c r="L299" s="4"/>
      <c r="M299" s="4"/>
      <c r="N299" s="12"/>
    </row>
    <row r="300" spans="1:14" ht="14.25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12"/>
    </row>
    <row r="301" spans="1:14" ht="14.25" x14ac:dyDescent="0.2">
      <c r="A301" s="4" t="s">
        <v>104</v>
      </c>
      <c r="B301" s="4"/>
      <c r="C301" s="4"/>
      <c r="D301" s="4"/>
      <c r="E301" s="4"/>
      <c r="F301" s="4"/>
      <c r="G301" s="4"/>
      <c r="H301" s="4"/>
      <c r="I301" s="4">
        <v>2.04</v>
      </c>
      <c r="J301" s="4"/>
      <c r="K301" s="4">
        <v>0</v>
      </c>
      <c r="L301" s="4"/>
      <c r="M301" s="4">
        <v>0</v>
      </c>
      <c r="N301" s="12" t="s">
        <v>26</v>
      </c>
    </row>
    <row r="302" spans="1:14" ht="14.25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12"/>
    </row>
    <row r="303" spans="1:14" ht="14.25" x14ac:dyDescent="0.2">
      <c r="A303" s="4" t="s">
        <v>105</v>
      </c>
      <c r="B303" s="4"/>
      <c r="C303" s="4"/>
      <c r="D303" s="4"/>
      <c r="E303" s="4"/>
      <c r="F303" s="4"/>
      <c r="G303" s="4"/>
      <c r="H303" s="4"/>
      <c r="I303" s="4">
        <v>6375</v>
      </c>
      <c r="J303" s="4"/>
      <c r="K303" s="4"/>
      <c r="L303" s="4"/>
      <c r="N303" s="12" t="s">
        <v>107</v>
      </c>
    </row>
    <row r="304" spans="1:14" ht="14.25" x14ac:dyDescent="0.2">
      <c r="A304" s="4"/>
      <c r="B304" s="4"/>
      <c r="C304" s="4"/>
      <c r="D304" s="4"/>
      <c r="E304" s="4"/>
      <c r="F304" s="4"/>
      <c r="G304" s="4"/>
      <c r="H304" s="4"/>
      <c r="J304" s="4"/>
      <c r="K304" s="4"/>
      <c r="L304" s="4"/>
      <c r="M304" s="4"/>
      <c r="N304" s="12"/>
    </row>
    <row r="305" spans="1:14" ht="14.25" x14ac:dyDescent="0.2">
      <c r="A305" s="4" t="s">
        <v>120</v>
      </c>
      <c r="I305" t="s">
        <v>123</v>
      </c>
      <c r="M305" s="4"/>
      <c r="N305" s="12" t="s">
        <v>115</v>
      </c>
    </row>
    <row r="306" spans="1:14" ht="14.25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12"/>
    </row>
    <row r="307" spans="1:14" ht="14.25" x14ac:dyDescent="0.2">
      <c r="A307" s="4" t="s">
        <v>121</v>
      </c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12" t="s">
        <v>107</v>
      </c>
    </row>
    <row r="308" spans="1:14" ht="14.25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12"/>
    </row>
    <row r="309" spans="1:14" ht="14.25" x14ac:dyDescent="0.2">
      <c r="A309" s="9" t="s">
        <v>146</v>
      </c>
      <c r="B309" s="9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12"/>
    </row>
    <row r="310" spans="1:14" ht="14.25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12"/>
    </row>
    <row r="311" spans="1:14" ht="14.25" x14ac:dyDescent="0.2">
      <c r="A311" s="4" t="s">
        <v>0</v>
      </c>
      <c r="B311" s="4"/>
      <c r="C311" s="4"/>
      <c r="D311" s="4"/>
      <c r="E311" s="4"/>
      <c r="F311" s="4"/>
      <c r="G311" s="4"/>
      <c r="H311" s="4"/>
      <c r="I311" s="4" t="s">
        <v>130</v>
      </c>
      <c r="J311" s="4"/>
      <c r="K311" s="4"/>
      <c r="L311" s="4"/>
      <c r="M311" s="4"/>
      <c r="N311" s="12"/>
    </row>
    <row r="312" spans="1:14" ht="14.25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12"/>
    </row>
    <row r="313" spans="1:14" ht="14.25" x14ac:dyDescent="0.2">
      <c r="A313" s="4" t="s">
        <v>104</v>
      </c>
      <c r="B313" s="4"/>
      <c r="C313" s="4"/>
      <c r="D313" s="4"/>
      <c r="E313" s="4"/>
      <c r="F313" s="4"/>
      <c r="G313" s="4"/>
      <c r="H313" s="4"/>
      <c r="I313" s="4">
        <v>8.58</v>
      </c>
      <c r="J313" s="4"/>
      <c r="K313" s="4">
        <v>0</v>
      </c>
      <c r="L313" s="4"/>
      <c r="M313" s="4">
        <v>0</v>
      </c>
      <c r="N313" s="12" t="s">
        <v>26</v>
      </c>
    </row>
    <row r="314" spans="1:14" ht="14.25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N314" s="12"/>
    </row>
    <row r="315" spans="1:14" ht="14.25" x14ac:dyDescent="0.2">
      <c r="A315" s="4" t="s">
        <v>105</v>
      </c>
      <c r="B315" s="4"/>
      <c r="C315" s="4"/>
      <c r="D315" s="4"/>
      <c r="E315" s="4"/>
      <c r="F315" s="4"/>
      <c r="G315" s="4"/>
      <c r="H315" s="4"/>
      <c r="I315" s="4">
        <v>9945</v>
      </c>
      <c r="J315" s="4"/>
      <c r="K315" s="4"/>
      <c r="L315" s="4"/>
      <c r="M315" s="4"/>
      <c r="N315" s="12" t="s">
        <v>107</v>
      </c>
    </row>
    <row r="316" spans="1:14" ht="14.25" x14ac:dyDescent="0.2">
      <c r="A316" s="4"/>
      <c r="B316" s="4"/>
      <c r="C316" s="4"/>
      <c r="D316" s="4"/>
      <c r="E316" s="4"/>
      <c r="F316" s="4"/>
      <c r="G316" s="4"/>
      <c r="H316" s="4"/>
      <c r="J316" s="4"/>
      <c r="K316" s="4"/>
      <c r="L316" s="4"/>
      <c r="M316" s="4"/>
      <c r="N316" s="12"/>
    </row>
    <row r="317" spans="1:14" ht="14.25" x14ac:dyDescent="0.2">
      <c r="A317" s="4" t="s">
        <v>121</v>
      </c>
      <c r="B317" s="4"/>
      <c r="C317" s="4"/>
      <c r="D317" s="4"/>
      <c r="E317" s="4"/>
      <c r="F317" s="4"/>
      <c r="G317" s="4"/>
      <c r="H317" s="4"/>
      <c r="I317" s="4" t="s">
        <v>131</v>
      </c>
      <c r="J317" s="4"/>
      <c r="K317" s="4"/>
      <c r="L317" s="4"/>
      <c r="M317" s="4"/>
      <c r="N317" s="12" t="s">
        <v>107</v>
      </c>
    </row>
    <row r="318" spans="1:14" ht="14.25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12"/>
    </row>
    <row r="319" spans="1:14" ht="14.25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12"/>
    </row>
    <row r="320" spans="1:14" ht="14.25" x14ac:dyDescent="0.2">
      <c r="A320" s="9" t="s">
        <v>147</v>
      </c>
      <c r="B320" s="9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12"/>
    </row>
    <row r="321" spans="1:14" ht="14.25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12"/>
    </row>
    <row r="322" spans="1:14" ht="14.25" x14ac:dyDescent="0.2">
      <c r="A322" s="4" t="s">
        <v>0</v>
      </c>
      <c r="B322" s="4"/>
      <c r="C322" s="4"/>
      <c r="D322" s="4"/>
      <c r="E322" s="4"/>
      <c r="F322" s="4"/>
      <c r="G322" s="4"/>
      <c r="H322" s="4"/>
      <c r="I322" s="4" t="s">
        <v>267</v>
      </c>
      <c r="J322" s="4"/>
      <c r="K322" s="4"/>
      <c r="L322" s="4"/>
      <c r="M322" s="4"/>
      <c r="N322" s="12"/>
    </row>
    <row r="323" spans="1:14" ht="14.25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12"/>
    </row>
    <row r="324" spans="1:14" ht="14.25" x14ac:dyDescent="0.2">
      <c r="A324" s="4" t="s">
        <v>104</v>
      </c>
      <c r="B324" s="4"/>
      <c r="C324" s="4"/>
      <c r="D324" s="4"/>
      <c r="E324" s="4"/>
      <c r="F324" s="4"/>
      <c r="G324" s="4"/>
      <c r="H324" s="4"/>
      <c r="I324" s="4">
        <v>1.0900000000000001</v>
      </c>
      <c r="J324" s="4"/>
      <c r="K324" s="28">
        <v>1.1000000000000001</v>
      </c>
      <c r="L324" s="4"/>
      <c r="M324" s="47">
        <v>17</v>
      </c>
      <c r="N324" s="12" t="s">
        <v>26</v>
      </c>
    </row>
    <row r="325" spans="1:14" ht="14.25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12"/>
    </row>
    <row r="326" spans="1:14" ht="14.25" x14ac:dyDescent="0.2">
      <c r="A326" s="4" t="s">
        <v>105</v>
      </c>
      <c r="B326" s="4"/>
      <c r="C326" s="4"/>
      <c r="D326" s="4"/>
      <c r="E326" s="4"/>
      <c r="F326" s="4"/>
      <c r="G326" s="4"/>
      <c r="H326" s="4"/>
      <c r="I326" s="4">
        <v>2340</v>
      </c>
      <c r="J326" s="4"/>
      <c r="K326" s="4"/>
      <c r="L326" s="4"/>
      <c r="M326" s="4"/>
      <c r="N326" s="12" t="s">
        <v>107</v>
      </c>
    </row>
    <row r="327" spans="1:14" ht="14.25" x14ac:dyDescent="0.2">
      <c r="A327" s="4"/>
      <c r="B327" s="4"/>
      <c r="C327" s="4"/>
      <c r="D327" s="4"/>
      <c r="E327" s="4"/>
      <c r="F327" s="4"/>
      <c r="G327" s="4"/>
      <c r="H327" s="4"/>
      <c r="J327" s="4"/>
      <c r="K327" s="4"/>
      <c r="L327" s="4"/>
      <c r="M327" s="4"/>
      <c r="N327" s="12"/>
    </row>
    <row r="328" spans="1:14" ht="14.25" x14ac:dyDescent="0.2">
      <c r="A328" s="4" t="s">
        <v>106</v>
      </c>
      <c r="B328" s="4"/>
      <c r="C328" s="4"/>
      <c r="D328" s="4"/>
      <c r="E328" s="4"/>
      <c r="F328" s="4"/>
      <c r="G328" s="4"/>
      <c r="H328" s="4"/>
      <c r="I328" s="4">
        <v>10</v>
      </c>
      <c r="J328" s="4"/>
      <c r="K328" s="4"/>
      <c r="L328" s="4"/>
      <c r="M328" s="4"/>
      <c r="N328" s="12" t="s">
        <v>108</v>
      </c>
    </row>
    <row r="329" spans="1:14" ht="14.25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12"/>
    </row>
    <row r="330" spans="1:14" ht="14.25" x14ac:dyDescent="0.2">
      <c r="A330" s="9" t="s">
        <v>148</v>
      </c>
      <c r="B330" s="9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12"/>
    </row>
    <row r="331" spans="1:14" ht="14.25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12"/>
    </row>
    <row r="332" spans="1:14" ht="14.25" x14ac:dyDescent="0.2">
      <c r="A332" s="4" t="s">
        <v>0</v>
      </c>
      <c r="B332" s="4"/>
      <c r="C332" s="4"/>
      <c r="D332" s="4"/>
      <c r="E332" s="4"/>
      <c r="F332" s="4"/>
      <c r="G332" s="4"/>
      <c r="H332" s="4"/>
      <c r="I332" s="4" t="s">
        <v>130</v>
      </c>
      <c r="J332" s="4"/>
      <c r="K332" s="4"/>
      <c r="L332" s="4"/>
      <c r="M332" s="4"/>
      <c r="N332" s="12"/>
    </row>
    <row r="333" spans="1:14" ht="14.25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12"/>
    </row>
    <row r="334" spans="1:14" ht="14.25" x14ac:dyDescent="0.2">
      <c r="A334" s="4" t="s">
        <v>104</v>
      </c>
      <c r="B334" s="4"/>
      <c r="C334" s="4"/>
      <c r="D334" s="4"/>
      <c r="E334" s="4"/>
      <c r="F334" s="4"/>
      <c r="G334" s="4"/>
      <c r="H334" s="4"/>
      <c r="I334" s="4">
        <v>9.23</v>
      </c>
      <c r="J334" s="4"/>
      <c r="K334" s="4">
        <v>0</v>
      </c>
      <c r="L334" s="4"/>
      <c r="M334" s="4">
        <v>0</v>
      </c>
      <c r="N334" s="12" t="s">
        <v>26</v>
      </c>
    </row>
    <row r="335" spans="1:14" ht="14.25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12"/>
    </row>
    <row r="336" spans="1:14" ht="14.25" x14ac:dyDescent="0.2">
      <c r="A336" s="4" t="s">
        <v>105</v>
      </c>
      <c r="B336" s="4"/>
      <c r="C336" s="4"/>
      <c r="D336" s="4"/>
      <c r="E336" s="4"/>
      <c r="F336" s="4"/>
      <c r="G336" s="4"/>
      <c r="H336" s="4"/>
      <c r="I336" s="4">
        <v>9945</v>
      </c>
      <c r="J336" s="4"/>
      <c r="K336" s="4"/>
      <c r="L336" s="4"/>
      <c r="M336" s="4"/>
      <c r="N336" s="12" t="s">
        <v>107</v>
      </c>
    </row>
    <row r="337" spans="1:14" ht="14.25" x14ac:dyDescent="0.2">
      <c r="A337" s="4"/>
      <c r="B337" s="4"/>
      <c r="C337" s="4"/>
      <c r="D337" s="4"/>
      <c r="E337" s="4"/>
      <c r="F337" s="4"/>
      <c r="G337" s="4"/>
      <c r="H337" s="4"/>
      <c r="J337" s="4"/>
      <c r="K337" s="4"/>
      <c r="L337" s="4"/>
      <c r="M337" s="4"/>
      <c r="N337" s="12"/>
    </row>
    <row r="338" spans="1:14" ht="14.25" x14ac:dyDescent="0.2">
      <c r="A338" s="4" t="s">
        <v>121</v>
      </c>
      <c r="B338" s="4"/>
      <c r="C338" s="4"/>
      <c r="D338" s="4"/>
      <c r="E338" s="4"/>
      <c r="F338" s="4"/>
      <c r="G338" s="4"/>
      <c r="H338" s="4"/>
      <c r="I338" s="4" t="s">
        <v>131</v>
      </c>
      <c r="J338" s="4"/>
      <c r="K338" s="4"/>
      <c r="L338" s="4"/>
      <c r="N338" s="12" t="s">
        <v>107</v>
      </c>
    </row>
    <row r="339" spans="1:14" ht="14.25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12"/>
    </row>
    <row r="340" spans="1:14" ht="14.25" x14ac:dyDescent="0.2">
      <c r="A340" s="9" t="s">
        <v>149</v>
      </c>
      <c r="B340" s="9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12"/>
    </row>
    <row r="341" spans="1:14" ht="14.25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12"/>
    </row>
    <row r="342" spans="1:14" ht="14.25" x14ac:dyDescent="0.2">
      <c r="A342" s="4" t="s">
        <v>0</v>
      </c>
      <c r="B342" s="4"/>
      <c r="C342" s="4"/>
      <c r="D342" s="4"/>
      <c r="E342" s="4"/>
      <c r="F342" s="4"/>
      <c r="G342" s="4"/>
      <c r="H342" s="4"/>
      <c r="I342" s="4" t="s">
        <v>122</v>
      </c>
      <c r="J342" s="4"/>
      <c r="K342" s="4"/>
      <c r="L342" s="4"/>
      <c r="M342" s="4"/>
      <c r="N342" s="12"/>
    </row>
    <row r="343" spans="1:14" ht="14.25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12"/>
    </row>
    <row r="344" spans="1:14" ht="14.25" x14ac:dyDescent="0.2">
      <c r="A344" s="4" t="s">
        <v>104</v>
      </c>
      <c r="B344" s="4"/>
      <c r="C344" s="4"/>
      <c r="D344" s="4"/>
      <c r="E344" s="4"/>
      <c r="F344" s="4"/>
      <c r="G344" s="4"/>
      <c r="H344" s="4"/>
      <c r="I344" s="4">
        <v>1.17</v>
      </c>
      <c r="J344" s="4"/>
      <c r="K344" s="4">
        <v>0</v>
      </c>
      <c r="L344" s="4"/>
      <c r="M344" s="4">
        <v>0</v>
      </c>
      <c r="N344" s="12" t="s">
        <v>26</v>
      </c>
    </row>
    <row r="345" spans="1:14" ht="14.25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12"/>
    </row>
    <row r="346" spans="1:14" ht="14.25" x14ac:dyDescent="0.2">
      <c r="A346" s="4" t="s">
        <v>105</v>
      </c>
      <c r="B346" s="4"/>
      <c r="C346" s="4"/>
      <c r="D346" s="4"/>
      <c r="E346" s="4"/>
      <c r="F346" s="4"/>
      <c r="G346" s="4"/>
      <c r="H346" s="4"/>
      <c r="I346" s="4">
        <v>4250</v>
      </c>
      <c r="J346" s="4"/>
      <c r="K346" s="4"/>
      <c r="L346" s="4"/>
      <c r="M346" s="4"/>
      <c r="N346" s="12" t="s">
        <v>107</v>
      </c>
    </row>
    <row r="347" spans="1:14" ht="14.25" x14ac:dyDescent="0.2">
      <c r="A347" s="4"/>
      <c r="B347" s="4"/>
      <c r="C347" s="4"/>
      <c r="D347" s="4"/>
      <c r="E347" s="4"/>
      <c r="F347" s="4"/>
      <c r="G347" s="4"/>
      <c r="H347" s="4"/>
      <c r="J347" s="4"/>
      <c r="K347" s="4"/>
      <c r="L347" s="4"/>
      <c r="M347" s="4"/>
      <c r="N347" s="12"/>
    </row>
    <row r="348" spans="1:14" ht="14.25" x14ac:dyDescent="0.2">
      <c r="A348" s="4" t="s">
        <v>120</v>
      </c>
      <c r="I348" t="s">
        <v>123</v>
      </c>
      <c r="M348" s="4"/>
      <c r="N348" s="12" t="s">
        <v>115</v>
      </c>
    </row>
    <row r="349" spans="1:14" ht="14.2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N349" s="12"/>
    </row>
    <row r="350" spans="1:14" ht="14.25" x14ac:dyDescent="0.2">
      <c r="A350" s="4" t="s">
        <v>121</v>
      </c>
      <c r="B350" s="4"/>
      <c r="C350" s="4"/>
      <c r="D350" s="4"/>
      <c r="E350" s="4"/>
      <c r="F350" s="4"/>
      <c r="G350" s="4"/>
      <c r="H350" s="4"/>
      <c r="I350" s="4" t="s">
        <v>124</v>
      </c>
      <c r="J350" s="4"/>
      <c r="K350" s="4"/>
      <c r="L350" s="4"/>
      <c r="M350" s="4"/>
      <c r="N350" s="11"/>
    </row>
    <row r="351" spans="1:14" ht="14.25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12"/>
    </row>
    <row r="352" spans="1:14" ht="14.25" x14ac:dyDescent="0.2">
      <c r="A352" s="4" t="s">
        <v>105</v>
      </c>
      <c r="B352" s="4"/>
      <c r="C352" s="4"/>
      <c r="D352" s="4"/>
      <c r="E352" s="4"/>
      <c r="F352" s="4"/>
      <c r="G352" s="4"/>
      <c r="H352" s="4"/>
      <c r="I352" s="4">
        <v>1235</v>
      </c>
      <c r="J352" s="4"/>
      <c r="K352" s="4"/>
      <c r="L352" s="4"/>
      <c r="M352" s="4"/>
      <c r="N352" s="12" t="s">
        <v>107</v>
      </c>
    </row>
    <row r="353" spans="1:14" ht="14.2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N353" s="12"/>
    </row>
    <row r="354" spans="1:14" ht="14.25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12"/>
    </row>
    <row r="355" spans="1:14" ht="14.25" x14ac:dyDescent="0.2">
      <c r="A355" s="9" t="s">
        <v>150</v>
      </c>
      <c r="B355" s="9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12"/>
    </row>
    <row r="356" spans="1:14" ht="14.2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12"/>
    </row>
    <row r="357" spans="1:14" ht="14.25" x14ac:dyDescent="0.2">
      <c r="A357" s="4" t="s">
        <v>0</v>
      </c>
      <c r="B357" s="4"/>
      <c r="C357" s="4"/>
      <c r="D357" s="4"/>
      <c r="E357" s="4"/>
      <c r="F357" s="4"/>
      <c r="G357" s="4"/>
      <c r="H357" s="4"/>
      <c r="I357" s="4" t="s">
        <v>134</v>
      </c>
      <c r="J357" s="4"/>
      <c r="K357" s="4"/>
      <c r="L357" s="4"/>
      <c r="M357" s="4"/>
      <c r="N357" s="12"/>
    </row>
    <row r="358" spans="1:14" ht="14.2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12"/>
    </row>
    <row r="359" spans="1:14" ht="14.25" x14ac:dyDescent="0.2">
      <c r="A359" s="4" t="s">
        <v>104</v>
      </c>
      <c r="B359" s="4"/>
      <c r="C359" s="4"/>
      <c r="D359" s="4"/>
      <c r="E359" s="4"/>
      <c r="F359" s="4"/>
      <c r="G359" s="4"/>
      <c r="H359" s="4"/>
      <c r="I359" s="4">
        <v>0.36</v>
      </c>
      <c r="J359" s="4"/>
      <c r="K359" s="4">
        <v>0</v>
      </c>
      <c r="L359" s="4"/>
      <c r="M359" s="4">
        <v>0</v>
      </c>
      <c r="N359" s="12" t="s">
        <v>26</v>
      </c>
    </row>
    <row r="360" spans="1:14" ht="14.25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12"/>
    </row>
    <row r="361" spans="1:14" ht="14.25" x14ac:dyDescent="0.2">
      <c r="A361" s="4" t="s">
        <v>105</v>
      </c>
      <c r="B361" s="4"/>
      <c r="C361" s="4"/>
      <c r="D361" s="4"/>
      <c r="E361" s="4"/>
      <c r="F361" s="4"/>
      <c r="G361" s="4"/>
      <c r="H361" s="4"/>
      <c r="I361" s="4">
        <v>6375</v>
      </c>
      <c r="J361" s="4"/>
      <c r="K361" s="4"/>
      <c r="L361" s="4"/>
      <c r="N361" s="12" t="s">
        <v>107</v>
      </c>
    </row>
    <row r="362" spans="1:14" ht="14.25" x14ac:dyDescent="0.2">
      <c r="A362" s="4"/>
      <c r="B362" s="4"/>
      <c r="C362" s="4"/>
      <c r="D362" s="4"/>
      <c r="E362" s="4"/>
      <c r="F362" s="4"/>
      <c r="G362" s="4"/>
      <c r="H362" s="4"/>
      <c r="J362" s="4"/>
      <c r="K362" s="4"/>
      <c r="L362" s="4"/>
      <c r="M362" s="4"/>
      <c r="N362" s="12"/>
    </row>
    <row r="363" spans="1:14" ht="14.25" x14ac:dyDescent="0.2">
      <c r="A363" s="4" t="s">
        <v>120</v>
      </c>
      <c r="I363" t="s">
        <v>123</v>
      </c>
      <c r="M363" s="4"/>
      <c r="N363" s="12" t="s">
        <v>115</v>
      </c>
    </row>
    <row r="364" spans="1:14" ht="14.2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12"/>
    </row>
    <row r="365" spans="1:14" ht="14.25" x14ac:dyDescent="0.2">
      <c r="A365" s="4" t="s">
        <v>121</v>
      </c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N365" s="12" t="s">
        <v>107</v>
      </c>
    </row>
    <row r="366" spans="1:14" ht="14.25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12"/>
    </row>
    <row r="367" spans="1:14" ht="14.25" x14ac:dyDescent="0.2">
      <c r="A367" s="9" t="s">
        <v>151</v>
      </c>
      <c r="B367" s="9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12"/>
    </row>
    <row r="368" spans="1:14" ht="14.2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12"/>
    </row>
    <row r="369" spans="1:14" ht="14.25" x14ac:dyDescent="0.2">
      <c r="A369" s="4" t="s">
        <v>0</v>
      </c>
      <c r="B369" s="4"/>
      <c r="C369" s="4"/>
      <c r="D369" s="4"/>
      <c r="E369" s="4"/>
      <c r="F369" s="4"/>
      <c r="G369" s="4"/>
      <c r="H369" s="4"/>
      <c r="I369" s="4" t="s">
        <v>134</v>
      </c>
      <c r="J369" s="4"/>
      <c r="K369" s="4"/>
      <c r="L369" s="4"/>
      <c r="M369" s="4"/>
      <c r="N369" s="12"/>
    </row>
    <row r="370" spans="1:14" ht="14.2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12"/>
    </row>
    <row r="371" spans="1:14" ht="14.25" x14ac:dyDescent="0.2">
      <c r="A371" s="4" t="s">
        <v>104</v>
      </c>
      <c r="B371" s="4"/>
      <c r="C371" s="4"/>
      <c r="D371" s="4"/>
      <c r="E371" s="4"/>
      <c r="F371" s="4"/>
      <c r="G371" s="4"/>
      <c r="H371" s="4"/>
      <c r="I371" s="4">
        <v>2.0299999999999998</v>
      </c>
      <c r="J371" s="4"/>
      <c r="K371" s="4">
        <v>0</v>
      </c>
      <c r="L371" s="4"/>
      <c r="M371" s="4">
        <v>0</v>
      </c>
      <c r="N371" s="12" t="s">
        <v>26</v>
      </c>
    </row>
    <row r="372" spans="1:14" ht="14.25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12"/>
    </row>
    <row r="373" spans="1:14" ht="14.25" x14ac:dyDescent="0.2">
      <c r="A373" s="4" t="s">
        <v>105</v>
      </c>
      <c r="B373" s="4"/>
      <c r="C373" s="4"/>
      <c r="D373" s="4"/>
      <c r="E373" s="4"/>
      <c r="F373" s="4"/>
      <c r="G373" s="4"/>
      <c r="H373" s="4"/>
      <c r="I373" s="4">
        <v>6375</v>
      </c>
      <c r="J373" s="4"/>
      <c r="K373" s="4"/>
      <c r="L373" s="4"/>
      <c r="M373" s="4"/>
      <c r="N373" s="12" t="s">
        <v>107</v>
      </c>
    </row>
    <row r="374" spans="1:14" ht="14.25" x14ac:dyDescent="0.2">
      <c r="A374" s="4"/>
      <c r="B374" s="4"/>
      <c r="C374" s="4"/>
      <c r="D374" s="4"/>
      <c r="E374" s="4"/>
      <c r="F374" s="4"/>
      <c r="G374" s="4"/>
      <c r="H374" s="4"/>
      <c r="J374" s="4"/>
      <c r="K374" s="4"/>
      <c r="L374" s="4"/>
      <c r="N374" s="12"/>
    </row>
    <row r="375" spans="1:14" ht="14.25" x14ac:dyDescent="0.2">
      <c r="A375" s="4" t="s">
        <v>120</v>
      </c>
      <c r="I375" t="s">
        <v>123</v>
      </c>
      <c r="M375" s="4"/>
      <c r="N375" s="12" t="s">
        <v>115</v>
      </c>
    </row>
    <row r="376" spans="1:14" ht="14.25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12"/>
    </row>
    <row r="377" spans="1:14" ht="14.25" x14ac:dyDescent="0.2">
      <c r="A377" s="4" t="s">
        <v>121</v>
      </c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12" t="s">
        <v>107</v>
      </c>
    </row>
    <row r="378" spans="1:14" ht="14.25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12"/>
    </row>
    <row r="379" spans="1:14" ht="14.25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12"/>
    </row>
    <row r="380" spans="1:14" ht="14.25" x14ac:dyDescent="0.2">
      <c r="A380" s="9" t="s">
        <v>152</v>
      </c>
      <c r="B380" s="9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12"/>
    </row>
    <row r="381" spans="1:14" ht="14.25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12"/>
    </row>
    <row r="382" spans="1:14" ht="14.25" x14ac:dyDescent="0.2">
      <c r="A382" s="4" t="s">
        <v>0</v>
      </c>
      <c r="B382" s="4"/>
      <c r="C382" s="4"/>
      <c r="D382" s="4"/>
      <c r="E382" s="4"/>
      <c r="F382" s="4"/>
      <c r="G382" s="4"/>
      <c r="H382" s="4"/>
      <c r="I382" s="4" t="s">
        <v>130</v>
      </c>
      <c r="J382" s="4"/>
      <c r="K382" s="4"/>
      <c r="L382" s="4"/>
      <c r="M382" s="4"/>
      <c r="N382" s="12"/>
    </row>
    <row r="383" spans="1:14" ht="14.25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12"/>
    </row>
    <row r="384" spans="1:14" ht="14.25" x14ac:dyDescent="0.2">
      <c r="A384" s="4" t="s">
        <v>104</v>
      </c>
      <c r="B384" s="4"/>
      <c r="C384" s="4"/>
      <c r="D384" s="4"/>
      <c r="E384" s="4"/>
      <c r="F384" s="4"/>
      <c r="G384" s="4"/>
      <c r="H384" s="4"/>
      <c r="I384" s="4">
        <v>11.85</v>
      </c>
      <c r="J384" s="4"/>
      <c r="K384" s="4">
        <v>0</v>
      </c>
      <c r="L384" s="4"/>
      <c r="M384" s="4">
        <v>0</v>
      </c>
      <c r="N384" s="12" t="s">
        <v>26</v>
      </c>
    </row>
    <row r="385" spans="1:14" ht="14.25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12"/>
    </row>
    <row r="386" spans="1:14" ht="14.25" x14ac:dyDescent="0.2">
      <c r="A386" s="4" t="s">
        <v>105</v>
      </c>
      <c r="B386" s="4"/>
      <c r="C386" s="4"/>
      <c r="D386" s="4"/>
      <c r="E386" s="4"/>
      <c r="F386" s="4"/>
      <c r="G386" s="4"/>
      <c r="H386" s="4"/>
      <c r="I386" s="4">
        <v>9945</v>
      </c>
      <c r="J386" s="4"/>
      <c r="K386" s="4"/>
      <c r="L386" s="4"/>
      <c r="M386" s="4"/>
      <c r="N386" s="12" t="s">
        <v>107</v>
      </c>
    </row>
    <row r="387" spans="1:14" ht="14.25" x14ac:dyDescent="0.2">
      <c r="A387" s="4"/>
      <c r="B387" s="4"/>
      <c r="C387" s="4"/>
      <c r="D387" s="4"/>
      <c r="E387" s="4"/>
      <c r="F387" s="4"/>
      <c r="G387" s="4"/>
      <c r="H387" s="4"/>
      <c r="J387" s="4"/>
      <c r="K387" s="4"/>
      <c r="L387" s="4"/>
      <c r="M387" s="4"/>
      <c r="N387" s="12"/>
    </row>
    <row r="388" spans="1:14" ht="14.25" x14ac:dyDescent="0.2">
      <c r="A388" s="4" t="s">
        <v>121</v>
      </c>
      <c r="B388" s="4"/>
      <c r="C388" s="4"/>
      <c r="D388" s="4"/>
      <c r="E388" s="4"/>
      <c r="F388" s="4"/>
      <c r="G388" s="4"/>
      <c r="H388" s="4"/>
      <c r="I388" s="4" t="s">
        <v>131</v>
      </c>
      <c r="J388" s="4"/>
      <c r="K388" s="4"/>
      <c r="L388" s="4"/>
      <c r="M388" s="4"/>
      <c r="N388" s="12" t="s">
        <v>107</v>
      </c>
    </row>
    <row r="389" spans="1:14" ht="14.25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12"/>
    </row>
    <row r="390" spans="1:14" ht="14.25" x14ac:dyDescent="0.2">
      <c r="A390" s="9" t="s">
        <v>153</v>
      </c>
      <c r="B390" s="9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12"/>
    </row>
    <row r="391" spans="1:14" ht="14.25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12"/>
    </row>
    <row r="392" spans="1:14" ht="14.25" x14ac:dyDescent="0.2">
      <c r="A392" s="4" t="s">
        <v>0</v>
      </c>
      <c r="B392" s="4"/>
      <c r="C392" s="4"/>
      <c r="D392" s="4"/>
      <c r="E392" s="4"/>
      <c r="F392" s="4"/>
      <c r="G392" s="4"/>
      <c r="H392" s="4"/>
      <c r="I392" s="4" t="s">
        <v>130</v>
      </c>
      <c r="J392" s="4"/>
      <c r="K392" s="4"/>
      <c r="L392" s="4"/>
      <c r="M392" s="4"/>
      <c r="N392" s="12"/>
    </row>
    <row r="393" spans="1:14" ht="14.25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12"/>
    </row>
    <row r="394" spans="1:14" ht="14.25" x14ac:dyDescent="0.2">
      <c r="A394" s="4" t="s">
        <v>104</v>
      </c>
      <c r="B394" s="4"/>
      <c r="C394" s="4"/>
      <c r="D394" s="4"/>
      <c r="E394" s="4"/>
      <c r="F394" s="4"/>
      <c r="G394" s="4"/>
      <c r="H394" s="4"/>
      <c r="I394" s="4">
        <v>11.61</v>
      </c>
      <c r="J394" s="4"/>
      <c r="K394" s="4">
        <v>0</v>
      </c>
      <c r="L394" s="4"/>
      <c r="M394" s="4">
        <v>0</v>
      </c>
      <c r="N394" s="12" t="s">
        <v>26</v>
      </c>
    </row>
    <row r="395" spans="1:14" ht="14.25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N395" s="12"/>
    </row>
    <row r="396" spans="1:14" ht="14.25" x14ac:dyDescent="0.2">
      <c r="A396" s="4" t="s">
        <v>105</v>
      </c>
      <c r="B396" s="4"/>
      <c r="C396" s="4"/>
      <c r="D396" s="4"/>
      <c r="E396" s="4"/>
      <c r="F396" s="4"/>
      <c r="G396" s="4"/>
      <c r="H396" s="4"/>
      <c r="I396" s="4">
        <v>9945</v>
      </c>
      <c r="J396" s="4"/>
      <c r="K396" s="4"/>
      <c r="L396" s="4"/>
      <c r="M396" s="4"/>
      <c r="N396" s="12" t="s">
        <v>107</v>
      </c>
    </row>
    <row r="397" spans="1:14" ht="14.25" x14ac:dyDescent="0.2">
      <c r="A397" s="4"/>
      <c r="B397" s="4"/>
      <c r="C397" s="4"/>
      <c r="D397" s="4"/>
      <c r="E397" s="4"/>
      <c r="F397" s="4"/>
      <c r="G397" s="4"/>
      <c r="H397" s="4"/>
      <c r="J397" s="4"/>
      <c r="K397" s="4"/>
      <c r="L397" s="4"/>
      <c r="M397" s="4"/>
      <c r="N397" s="12"/>
    </row>
    <row r="398" spans="1:14" ht="14.25" x14ac:dyDescent="0.2">
      <c r="A398" s="4" t="s">
        <v>121</v>
      </c>
      <c r="B398" s="4"/>
      <c r="C398" s="4"/>
      <c r="D398" s="4"/>
      <c r="E398" s="4"/>
      <c r="F398" s="4"/>
      <c r="G398" s="4"/>
      <c r="H398" s="4"/>
      <c r="I398" s="4" t="s">
        <v>131</v>
      </c>
      <c r="J398" s="4"/>
      <c r="K398" s="4"/>
      <c r="L398" s="4"/>
      <c r="M398" s="4"/>
      <c r="N398" s="12" t="s">
        <v>107</v>
      </c>
    </row>
    <row r="399" spans="1:14" ht="14.25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12"/>
    </row>
    <row r="400" spans="1:14" ht="14.25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12"/>
    </row>
    <row r="401" spans="1:14" ht="14.25" x14ac:dyDescent="0.2">
      <c r="A401" s="9" t="s">
        <v>154</v>
      </c>
      <c r="B401" s="9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12"/>
    </row>
    <row r="402" spans="1:14" ht="14.25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12"/>
    </row>
    <row r="403" spans="1:14" ht="14.25" x14ac:dyDescent="0.2">
      <c r="A403" s="4" t="s">
        <v>0</v>
      </c>
      <c r="B403" s="4"/>
      <c r="C403" s="4"/>
      <c r="D403" s="4"/>
      <c r="E403" s="4"/>
      <c r="F403" s="4"/>
      <c r="G403" s="4"/>
      <c r="H403" s="4"/>
      <c r="I403" s="4" t="s">
        <v>130</v>
      </c>
      <c r="J403" s="4"/>
      <c r="K403" s="4"/>
      <c r="L403" s="4"/>
      <c r="M403" s="4"/>
      <c r="N403" s="12"/>
    </row>
    <row r="404" spans="1:14" ht="14.25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12"/>
    </row>
    <row r="405" spans="1:14" ht="14.25" x14ac:dyDescent="0.2">
      <c r="A405" s="4" t="s">
        <v>104</v>
      </c>
      <c r="B405" s="4"/>
      <c r="C405" s="4"/>
      <c r="D405" s="4"/>
      <c r="E405" s="4"/>
      <c r="F405" s="4"/>
      <c r="G405" s="4"/>
      <c r="H405" s="4"/>
      <c r="I405" s="4">
        <v>5.26</v>
      </c>
      <c r="J405" s="4"/>
      <c r="K405" s="4">
        <v>0</v>
      </c>
      <c r="L405" s="4"/>
      <c r="M405" s="4">
        <v>0</v>
      </c>
      <c r="N405" s="12" t="s">
        <v>26</v>
      </c>
    </row>
    <row r="406" spans="1:14" ht="14.25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12"/>
    </row>
    <row r="407" spans="1:14" ht="14.25" x14ac:dyDescent="0.2">
      <c r="A407" s="4" t="s">
        <v>105</v>
      </c>
      <c r="B407" s="4"/>
      <c r="C407" s="4"/>
      <c r="D407" s="4"/>
      <c r="E407" s="4"/>
      <c r="F407" s="4"/>
      <c r="G407" s="4"/>
      <c r="H407" s="4"/>
      <c r="I407" s="4">
        <v>9945</v>
      </c>
      <c r="J407" s="4"/>
      <c r="K407" s="4"/>
      <c r="L407" s="4"/>
      <c r="M407" s="4"/>
      <c r="N407" s="12" t="s">
        <v>107</v>
      </c>
    </row>
    <row r="408" spans="1:14" ht="14.25" x14ac:dyDescent="0.2">
      <c r="A408" s="4"/>
      <c r="B408" s="4"/>
      <c r="C408" s="4"/>
      <c r="D408" s="4"/>
      <c r="E408" s="4"/>
      <c r="F408" s="4"/>
      <c r="G408" s="4"/>
      <c r="H408" s="4"/>
      <c r="J408" s="4"/>
      <c r="K408" s="4"/>
      <c r="L408" s="4"/>
      <c r="M408" s="4"/>
      <c r="N408" s="12"/>
    </row>
    <row r="409" spans="1:14" ht="14.25" x14ac:dyDescent="0.2">
      <c r="A409" s="4" t="s">
        <v>121</v>
      </c>
      <c r="B409" s="4"/>
      <c r="C409" s="4"/>
      <c r="D409" s="4"/>
      <c r="E409" s="4"/>
      <c r="F409" s="4"/>
      <c r="G409" s="4"/>
      <c r="H409" s="4"/>
      <c r="I409" s="4" t="s">
        <v>131</v>
      </c>
      <c r="J409" s="4"/>
      <c r="K409" s="4"/>
      <c r="L409" s="4"/>
      <c r="M409" s="4"/>
      <c r="N409" s="12" t="s">
        <v>107</v>
      </c>
    </row>
    <row r="410" spans="1:14" ht="14.25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12"/>
    </row>
    <row r="411" spans="1:14" ht="14.25" x14ac:dyDescent="0.2">
      <c r="A411" s="9" t="s">
        <v>155</v>
      </c>
      <c r="B411" s="9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12"/>
    </row>
    <row r="412" spans="1:14" ht="14.25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12"/>
    </row>
    <row r="413" spans="1:14" ht="14.25" x14ac:dyDescent="0.2">
      <c r="A413" s="4" t="s">
        <v>0</v>
      </c>
      <c r="B413" s="4"/>
      <c r="C413" s="4"/>
      <c r="D413" s="4"/>
      <c r="E413" s="4"/>
      <c r="F413" s="4"/>
      <c r="G413" s="4"/>
      <c r="H413" s="4"/>
      <c r="I413" s="4" t="s">
        <v>130</v>
      </c>
      <c r="J413" s="4"/>
      <c r="K413" s="4"/>
      <c r="L413" s="4"/>
      <c r="M413" s="4"/>
      <c r="N413" s="12"/>
    </row>
    <row r="414" spans="1:14" ht="14.25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12"/>
    </row>
    <row r="415" spans="1:14" ht="14.25" x14ac:dyDescent="0.2">
      <c r="A415" s="4" t="s">
        <v>104</v>
      </c>
      <c r="B415" s="4"/>
      <c r="C415" s="4"/>
      <c r="D415" s="4"/>
      <c r="E415" s="4"/>
      <c r="F415" s="4"/>
      <c r="G415" s="4"/>
      <c r="H415" s="4"/>
      <c r="I415" s="4">
        <v>1.66</v>
      </c>
      <c r="J415" s="4"/>
      <c r="K415" s="4">
        <v>0</v>
      </c>
      <c r="L415" s="4"/>
      <c r="M415" s="4">
        <v>0</v>
      </c>
      <c r="N415" s="12" t="s">
        <v>26</v>
      </c>
    </row>
    <row r="416" spans="1:14" ht="14.25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12"/>
    </row>
    <row r="417" spans="1:14" ht="14.25" x14ac:dyDescent="0.2">
      <c r="A417" s="4" t="s">
        <v>105</v>
      </c>
      <c r="B417" s="4"/>
      <c r="C417" s="4"/>
      <c r="D417" s="4"/>
      <c r="E417" s="4"/>
      <c r="F417" s="4"/>
      <c r="G417" s="4"/>
      <c r="H417" s="4"/>
      <c r="I417" s="4">
        <v>9945</v>
      </c>
      <c r="J417" s="4"/>
      <c r="K417" s="4"/>
      <c r="L417" s="4"/>
      <c r="M417" s="4"/>
      <c r="N417" s="12" t="s">
        <v>107</v>
      </c>
    </row>
    <row r="418" spans="1:14" ht="14.25" x14ac:dyDescent="0.2">
      <c r="A418" s="4"/>
      <c r="B418" s="4"/>
      <c r="C418" s="4"/>
      <c r="D418" s="4"/>
      <c r="E418" s="4"/>
      <c r="F418" s="4"/>
      <c r="G418" s="4"/>
      <c r="H418" s="4"/>
      <c r="J418" s="4"/>
      <c r="K418" s="4"/>
      <c r="L418" s="4"/>
      <c r="M418" s="4"/>
      <c r="N418" s="12"/>
    </row>
    <row r="419" spans="1:14" ht="14.25" x14ac:dyDescent="0.2">
      <c r="A419" s="4" t="s">
        <v>121</v>
      </c>
      <c r="B419" s="4"/>
      <c r="C419" s="4"/>
      <c r="D419" s="4"/>
      <c r="E419" s="4"/>
      <c r="F419" s="4"/>
      <c r="G419" s="4"/>
      <c r="H419" s="4"/>
      <c r="I419" s="4" t="s">
        <v>131</v>
      </c>
      <c r="J419" s="4"/>
      <c r="K419" s="4"/>
      <c r="L419" s="4"/>
      <c r="N419" s="12" t="s">
        <v>107</v>
      </c>
    </row>
    <row r="420" spans="1:14" ht="14.25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12"/>
    </row>
    <row r="421" spans="1:14" ht="14.25" x14ac:dyDescent="0.2">
      <c r="A421" s="9" t="s">
        <v>156</v>
      </c>
      <c r="B421" s="9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12"/>
    </row>
    <row r="422" spans="1:14" ht="14.25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12"/>
    </row>
    <row r="423" spans="1:14" ht="14.25" x14ac:dyDescent="0.2">
      <c r="A423" s="4" t="s">
        <v>0</v>
      </c>
      <c r="B423" s="4"/>
      <c r="C423" s="4"/>
      <c r="D423" s="4"/>
      <c r="E423" s="4"/>
      <c r="F423" s="4"/>
      <c r="G423" s="4"/>
      <c r="H423" s="4"/>
      <c r="I423" s="4" t="s">
        <v>134</v>
      </c>
      <c r="J423" s="4"/>
      <c r="K423" s="4"/>
      <c r="L423" s="4"/>
      <c r="M423" s="4"/>
      <c r="N423" s="12"/>
    </row>
    <row r="424" spans="1:14" ht="14.25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12"/>
    </row>
    <row r="425" spans="1:14" ht="14.25" x14ac:dyDescent="0.2">
      <c r="A425" s="4" t="s">
        <v>104</v>
      </c>
      <c r="B425" s="4"/>
      <c r="C425" s="4"/>
      <c r="D425" s="4"/>
      <c r="E425" s="4"/>
      <c r="F425" s="4"/>
      <c r="G425" s="4"/>
      <c r="H425" s="4"/>
      <c r="I425" s="4">
        <v>33.85</v>
      </c>
      <c r="J425" s="4"/>
      <c r="K425" s="4">
        <v>0</v>
      </c>
      <c r="L425" s="4"/>
      <c r="M425" s="4">
        <v>0</v>
      </c>
      <c r="N425" s="12" t="s">
        <v>26</v>
      </c>
    </row>
    <row r="426" spans="1:14" ht="14.25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12"/>
    </row>
    <row r="427" spans="1:14" ht="14.25" x14ac:dyDescent="0.2">
      <c r="A427" s="4" t="s">
        <v>105</v>
      </c>
      <c r="B427" s="4"/>
      <c r="C427" s="4"/>
      <c r="D427" s="4"/>
      <c r="E427" s="4"/>
      <c r="F427" s="4"/>
      <c r="G427" s="4"/>
      <c r="H427" s="4"/>
      <c r="I427" s="4">
        <v>6375</v>
      </c>
      <c r="J427" s="4"/>
      <c r="K427" s="4"/>
      <c r="L427" s="4"/>
      <c r="N427" s="12" t="s">
        <v>107</v>
      </c>
    </row>
    <row r="428" spans="1:14" ht="14.25" x14ac:dyDescent="0.2">
      <c r="A428" s="4"/>
      <c r="B428" s="4"/>
      <c r="C428" s="4"/>
      <c r="D428" s="4"/>
      <c r="E428" s="4"/>
      <c r="F428" s="4"/>
      <c r="G428" s="4"/>
      <c r="H428" s="4"/>
      <c r="J428" s="4"/>
      <c r="K428" s="4"/>
      <c r="L428" s="4"/>
      <c r="M428" s="4"/>
      <c r="N428" s="12"/>
    </row>
    <row r="429" spans="1:14" ht="14.25" x14ac:dyDescent="0.2">
      <c r="A429" s="4" t="s">
        <v>120</v>
      </c>
      <c r="I429" t="s">
        <v>123</v>
      </c>
      <c r="M429" s="4"/>
      <c r="N429" s="12" t="s">
        <v>115</v>
      </c>
    </row>
    <row r="430" spans="1:14" ht="14.25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12"/>
    </row>
    <row r="431" spans="1:14" ht="14.25" x14ac:dyDescent="0.2">
      <c r="A431" s="4" t="s">
        <v>121</v>
      </c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N431" s="12" t="s">
        <v>107</v>
      </c>
    </row>
    <row r="432" spans="1:14" ht="14.25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12"/>
    </row>
    <row r="433" spans="1:14" ht="14.25" x14ac:dyDescent="0.2">
      <c r="A433" s="9" t="s">
        <v>157</v>
      </c>
      <c r="B433" s="9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12"/>
    </row>
    <row r="434" spans="1:14" ht="14.25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12"/>
    </row>
    <row r="435" spans="1:14" ht="14.25" x14ac:dyDescent="0.2">
      <c r="A435" s="4" t="s">
        <v>0</v>
      </c>
      <c r="B435" s="4"/>
      <c r="C435" s="4"/>
      <c r="D435" s="4"/>
      <c r="E435" s="4"/>
      <c r="F435" s="4"/>
      <c r="G435" s="4"/>
      <c r="H435" s="4"/>
      <c r="I435" s="4" t="s">
        <v>158</v>
      </c>
      <c r="J435" s="4"/>
      <c r="K435" s="4"/>
      <c r="L435" s="4"/>
      <c r="M435" s="4"/>
      <c r="N435" s="12"/>
    </row>
    <row r="436" spans="1:14" ht="14.25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12"/>
    </row>
    <row r="437" spans="1:14" ht="14.25" x14ac:dyDescent="0.2">
      <c r="A437" s="4" t="s">
        <v>104</v>
      </c>
      <c r="B437" s="4"/>
      <c r="C437" s="4"/>
      <c r="D437" s="4"/>
      <c r="E437" s="4"/>
      <c r="F437" s="4"/>
      <c r="G437" s="4"/>
      <c r="H437" s="4"/>
      <c r="I437" s="4">
        <v>5.51</v>
      </c>
      <c r="J437" s="4"/>
      <c r="K437" s="28">
        <v>20.3</v>
      </c>
      <c r="L437" s="4"/>
      <c r="M437" s="47">
        <v>25</v>
      </c>
      <c r="N437" s="12" t="s">
        <v>26</v>
      </c>
    </row>
    <row r="438" spans="1:14" ht="14.25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12"/>
    </row>
    <row r="439" spans="1:14" ht="14.25" x14ac:dyDescent="0.2">
      <c r="A439" s="4" t="s">
        <v>105</v>
      </c>
      <c r="B439" s="4"/>
      <c r="C439" s="4"/>
      <c r="D439" s="4"/>
      <c r="E439" s="4"/>
      <c r="F439" s="4"/>
      <c r="G439" s="4"/>
      <c r="H439" s="4"/>
      <c r="I439" s="4">
        <v>3185</v>
      </c>
      <c r="J439" s="4"/>
      <c r="K439" s="4"/>
      <c r="L439" s="4"/>
      <c r="M439" s="4">
        <v>0</v>
      </c>
      <c r="N439" s="12" t="s">
        <v>107</v>
      </c>
    </row>
    <row r="440" spans="1:14" ht="14.25" x14ac:dyDescent="0.2">
      <c r="A440" s="4"/>
      <c r="B440" s="4"/>
      <c r="C440" s="4"/>
      <c r="D440" s="4"/>
      <c r="E440" s="4"/>
      <c r="F440" s="4"/>
      <c r="G440" s="4"/>
      <c r="H440" s="4"/>
      <c r="J440" s="4"/>
      <c r="K440" s="4"/>
      <c r="L440" s="4"/>
      <c r="M440" s="4"/>
      <c r="N440" s="12"/>
    </row>
    <row r="441" spans="1:14" ht="14.25" x14ac:dyDescent="0.2">
      <c r="A441" s="4" t="s">
        <v>120</v>
      </c>
      <c r="I441" t="s">
        <v>162</v>
      </c>
      <c r="M441" s="4"/>
      <c r="N441" s="12" t="s">
        <v>115</v>
      </c>
    </row>
    <row r="442" spans="1:14" ht="14.25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12"/>
    </row>
    <row r="443" spans="1:14" ht="14.25" x14ac:dyDescent="0.2">
      <c r="A443" s="4" t="s">
        <v>121</v>
      </c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N443" s="12" t="s">
        <v>107</v>
      </c>
    </row>
    <row r="444" spans="1:14" ht="14.25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12"/>
    </row>
    <row r="445" spans="1:14" ht="14.25" x14ac:dyDescent="0.2">
      <c r="A445" s="9" t="s">
        <v>159</v>
      </c>
      <c r="B445" s="9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12"/>
    </row>
    <row r="446" spans="1:14" ht="14.25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12"/>
    </row>
    <row r="447" spans="1:14" ht="14.25" x14ac:dyDescent="0.2">
      <c r="A447" s="4" t="s">
        <v>0</v>
      </c>
      <c r="B447" s="4"/>
      <c r="C447" s="4"/>
      <c r="D447" s="4"/>
      <c r="E447" s="4"/>
      <c r="F447" s="4"/>
      <c r="G447" s="4"/>
      <c r="H447" s="4"/>
      <c r="I447" s="4" t="s">
        <v>158</v>
      </c>
      <c r="J447" s="4"/>
      <c r="K447" s="4"/>
      <c r="L447" s="4"/>
      <c r="M447" s="4"/>
      <c r="N447" s="12"/>
    </row>
    <row r="448" spans="1:14" ht="14.2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12"/>
    </row>
    <row r="449" spans="1:14" ht="14.25" x14ac:dyDescent="0.2">
      <c r="A449" s="4" t="s">
        <v>104</v>
      </c>
      <c r="B449" s="4"/>
      <c r="C449" s="4"/>
      <c r="D449" s="4"/>
      <c r="E449" s="4"/>
      <c r="F449" s="4"/>
      <c r="G449" s="4"/>
      <c r="H449" s="4"/>
      <c r="I449" s="4">
        <v>5.83</v>
      </c>
      <c r="J449" s="4"/>
      <c r="K449" s="4">
        <v>0</v>
      </c>
      <c r="L449" s="4"/>
      <c r="M449" s="4">
        <v>0</v>
      </c>
      <c r="N449" s="12" t="s">
        <v>26</v>
      </c>
    </row>
    <row r="450" spans="1:14" ht="14.25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12"/>
    </row>
    <row r="451" spans="1:14" ht="14.25" x14ac:dyDescent="0.2">
      <c r="A451" s="4" t="s">
        <v>105</v>
      </c>
      <c r="B451" s="4"/>
      <c r="C451" s="4"/>
      <c r="D451" s="4"/>
      <c r="E451" s="4"/>
      <c r="F451" s="4"/>
      <c r="G451" s="4"/>
      <c r="H451" s="4"/>
      <c r="I451" s="4">
        <v>3185</v>
      </c>
      <c r="J451" s="4"/>
      <c r="K451" s="4"/>
      <c r="L451" s="4"/>
      <c r="N451" s="12" t="s">
        <v>107</v>
      </c>
    </row>
    <row r="452" spans="1:14" ht="14.25" x14ac:dyDescent="0.2">
      <c r="A452" s="4"/>
      <c r="B452" s="4"/>
      <c r="C452" s="4"/>
      <c r="D452" s="4"/>
      <c r="E452" s="4"/>
      <c r="F452" s="4"/>
      <c r="G452" s="4"/>
      <c r="H452" s="4"/>
      <c r="J452" s="4"/>
      <c r="K452" s="4"/>
      <c r="L452" s="4"/>
      <c r="M452" s="4"/>
      <c r="N452" s="12"/>
    </row>
    <row r="453" spans="1:14" ht="14.25" x14ac:dyDescent="0.2">
      <c r="A453" s="4" t="s">
        <v>120</v>
      </c>
      <c r="I453" t="s">
        <v>162</v>
      </c>
      <c r="M453" s="4"/>
      <c r="N453" s="12" t="s">
        <v>115</v>
      </c>
    </row>
    <row r="454" spans="1:14" ht="14.25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12"/>
    </row>
    <row r="455" spans="1:14" ht="14.25" x14ac:dyDescent="0.2">
      <c r="A455" s="4" t="s">
        <v>121</v>
      </c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12" t="s">
        <v>107</v>
      </c>
    </row>
    <row r="456" spans="1:14" ht="14.25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12"/>
    </row>
    <row r="457" spans="1:14" ht="14.25" x14ac:dyDescent="0.2">
      <c r="A457" s="9" t="s">
        <v>160</v>
      </c>
      <c r="B457" s="9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12"/>
    </row>
    <row r="458" spans="1:14" ht="14.25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12"/>
    </row>
    <row r="459" spans="1:14" ht="14.25" x14ac:dyDescent="0.2">
      <c r="A459" s="4" t="s">
        <v>0</v>
      </c>
      <c r="B459" s="4"/>
      <c r="C459" s="4"/>
      <c r="D459" s="4"/>
      <c r="E459" s="4"/>
      <c r="F459" s="4"/>
      <c r="G459" s="4"/>
      <c r="H459" s="4"/>
      <c r="I459" s="4" t="s">
        <v>128</v>
      </c>
      <c r="J459" s="4"/>
      <c r="K459" s="4"/>
      <c r="L459" s="4"/>
      <c r="M459" s="4"/>
      <c r="N459" s="12"/>
    </row>
    <row r="460" spans="1:14" ht="14.25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12"/>
    </row>
    <row r="461" spans="1:14" ht="14.25" x14ac:dyDescent="0.2">
      <c r="A461" s="4" t="s">
        <v>104</v>
      </c>
      <c r="B461" s="4"/>
      <c r="C461" s="4"/>
      <c r="D461" s="4"/>
      <c r="E461" s="4"/>
      <c r="F461" s="4"/>
      <c r="G461" s="4"/>
      <c r="H461" s="4"/>
      <c r="I461" s="4">
        <v>3.52</v>
      </c>
      <c r="J461" s="4"/>
      <c r="K461" s="4">
        <v>0</v>
      </c>
      <c r="L461" s="4"/>
      <c r="M461" s="4">
        <v>0</v>
      </c>
      <c r="N461" s="12" t="s">
        <v>26</v>
      </c>
    </row>
    <row r="462" spans="1:14" ht="14.25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12"/>
    </row>
    <row r="463" spans="1:14" ht="14.25" x14ac:dyDescent="0.2">
      <c r="A463" s="4" t="s">
        <v>105</v>
      </c>
      <c r="B463" s="4"/>
      <c r="C463" s="4"/>
      <c r="D463" s="4"/>
      <c r="E463" s="4"/>
      <c r="F463" s="4"/>
      <c r="G463" s="4"/>
      <c r="H463" s="4"/>
      <c r="I463" s="4">
        <v>8341.5</v>
      </c>
      <c r="J463" s="4"/>
      <c r="K463" s="4"/>
      <c r="L463" s="4"/>
      <c r="M463" s="4"/>
      <c r="N463" s="12" t="s">
        <v>107</v>
      </c>
    </row>
    <row r="464" spans="1:14" ht="14.25" x14ac:dyDescent="0.2">
      <c r="A464" s="4"/>
      <c r="B464" s="4"/>
      <c r="C464" s="4"/>
      <c r="D464" s="4"/>
      <c r="E464" s="4"/>
      <c r="F464" s="4"/>
      <c r="G464" s="4"/>
      <c r="H464" s="4"/>
      <c r="J464" s="4"/>
      <c r="K464" s="4"/>
      <c r="L464" s="4"/>
      <c r="M464" s="4"/>
      <c r="N464" s="12"/>
    </row>
    <row r="465" spans="1:14" ht="14.25" x14ac:dyDescent="0.2">
      <c r="A465" s="4" t="s">
        <v>106</v>
      </c>
      <c r="B465" s="4"/>
      <c r="C465" s="4"/>
      <c r="D465" s="4"/>
      <c r="E465" s="4"/>
      <c r="F465" s="4"/>
      <c r="G465" s="4"/>
      <c r="H465" s="4"/>
      <c r="I465" s="4">
        <v>3</v>
      </c>
      <c r="J465" s="4"/>
      <c r="K465" s="4"/>
      <c r="L465" s="4"/>
      <c r="N465" s="12" t="s">
        <v>108</v>
      </c>
    </row>
    <row r="466" spans="1:14" ht="14.25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12"/>
    </row>
    <row r="467" spans="1:14" ht="14.25" x14ac:dyDescent="0.2">
      <c r="A467" s="9" t="s">
        <v>161</v>
      </c>
      <c r="B467" s="9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12"/>
    </row>
    <row r="468" spans="1:14" ht="14.25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12"/>
    </row>
    <row r="469" spans="1:14" ht="14.25" x14ac:dyDescent="0.2">
      <c r="A469" s="4" t="s">
        <v>0</v>
      </c>
      <c r="B469" s="4"/>
      <c r="C469" s="4"/>
      <c r="D469" s="4"/>
      <c r="E469" s="4"/>
      <c r="F469" s="4"/>
      <c r="G469" s="4"/>
      <c r="H469" s="4"/>
      <c r="I469" s="4" t="s">
        <v>158</v>
      </c>
      <c r="J469" s="4"/>
      <c r="K469" s="4"/>
      <c r="L469" s="4"/>
      <c r="M469" s="4"/>
      <c r="N469" s="12"/>
    </row>
    <row r="470" spans="1:14" ht="14.2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12"/>
    </row>
    <row r="471" spans="1:14" ht="14.25" x14ac:dyDescent="0.2">
      <c r="A471" s="4" t="s">
        <v>104</v>
      </c>
      <c r="B471" s="4"/>
      <c r="C471" s="4"/>
      <c r="D471" s="4"/>
      <c r="E471" s="4"/>
      <c r="F471" s="4"/>
      <c r="G471" s="4"/>
      <c r="H471" s="4"/>
      <c r="I471" s="4">
        <v>6.76</v>
      </c>
      <c r="J471" s="4"/>
      <c r="K471" s="4">
        <v>0</v>
      </c>
      <c r="L471" s="4"/>
      <c r="M471" s="4">
        <v>0</v>
      </c>
      <c r="N471" s="12" t="s">
        <v>26</v>
      </c>
    </row>
    <row r="472" spans="1:14" ht="14.25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12"/>
    </row>
    <row r="473" spans="1:14" ht="14.25" x14ac:dyDescent="0.2">
      <c r="A473" s="4" t="s">
        <v>105</v>
      </c>
      <c r="B473" s="4"/>
      <c r="C473" s="4"/>
      <c r="D473" s="4"/>
      <c r="E473" s="4"/>
      <c r="F473" s="4"/>
      <c r="G473" s="4"/>
      <c r="H473" s="4"/>
      <c r="I473" s="4">
        <v>3185</v>
      </c>
      <c r="J473" s="4"/>
      <c r="K473" s="4"/>
      <c r="L473" s="4"/>
      <c r="N473" s="12" t="s">
        <v>107</v>
      </c>
    </row>
    <row r="474" spans="1:14" ht="14.25" x14ac:dyDescent="0.2">
      <c r="A474" s="4"/>
      <c r="B474" s="4"/>
      <c r="C474" s="4"/>
      <c r="D474" s="4"/>
      <c r="E474" s="4"/>
      <c r="F474" s="4"/>
      <c r="G474" s="4"/>
      <c r="H474" s="4"/>
      <c r="J474" s="4"/>
      <c r="K474" s="4"/>
      <c r="L474" s="4"/>
      <c r="M474" s="4"/>
      <c r="N474" s="12"/>
    </row>
    <row r="475" spans="1:14" ht="14.25" x14ac:dyDescent="0.2">
      <c r="A475" s="4" t="s">
        <v>120</v>
      </c>
      <c r="I475" t="s">
        <v>162</v>
      </c>
      <c r="M475" s="4"/>
      <c r="N475" s="12" t="s">
        <v>115</v>
      </c>
    </row>
    <row r="476" spans="1:14" ht="14.25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12"/>
    </row>
    <row r="477" spans="1:14" ht="14.25" x14ac:dyDescent="0.2">
      <c r="A477" s="4" t="s">
        <v>121</v>
      </c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N477" s="12" t="s">
        <v>107</v>
      </c>
    </row>
    <row r="478" spans="1:14" ht="14.25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12"/>
    </row>
    <row r="479" spans="1:14" ht="14.25" x14ac:dyDescent="0.2">
      <c r="A479" s="9" t="s">
        <v>163</v>
      </c>
      <c r="B479" s="9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12"/>
    </row>
    <row r="480" spans="1:14" ht="14.25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12"/>
    </row>
    <row r="481" spans="1:14" ht="14.25" x14ac:dyDescent="0.2">
      <c r="A481" s="4" t="s">
        <v>0</v>
      </c>
      <c r="B481" s="4"/>
      <c r="C481" s="4"/>
      <c r="D481" s="4"/>
      <c r="E481" s="4"/>
      <c r="F481" s="4"/>
      <c r="G481" s="4"/>
      <c r="H481" s="4"/>
      <c r="I481" s="4" t="s">
        <v>158</v>
      </c>
      <c r="J481" s="4"/>
      <c r="K481" s="4"/>
      <c r="L481" s="4"/>
      <c r="M481" s="4"/>
      <c r="N481" s="12"/>
    </row>
    <row r="482" spans="1:14" ht="14.25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12"/>
    </row>
    <row r="483" spans="1:14" ht="14.25" x14ac:dyDescent="0.2">
      <c r="A483" s="4" t="s">
        <v>104</v>
      </c>
      <c r="B483" s="4"/>
      <c r="C483" s="4"/>
      <c r="D483" s="4"/>
      <c r="E483" s="4"/>
      <c r="F483" s="4"/>
      <c r="G483" s="4"/>
      <c r="H483" s="4"/>
      <c r="I483" s="4">
        <v>2.23</v>
      </c>
      <c r="J483" s="4"/>
      <c r="K483" s="4">
        <v>0</v>
      </c>
      <c r="L483" s="4"/>
      <c r="M483" s="4">
        <v>0</v>
      </c>
      <c r="N483" s="12" t="s">
        <v>26</v>
      </c>
    </row>
    <row r="484" spans="1:14" ht="14.25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12"/>
    </row>
    <row r="485" spans="1:14" ht="14.25" x14ac:dyDescent="0.2">
      <c r="A485" s="4" t="s">
        <v>105</v>
      </c>
      <c r="B485" s="4"/>
      <c r="C485" s="4"/>
      <c r="D485" s="4"/>
      <c r="E485" s="4"/>
      <c r="F485" s="4"/>
      <c r="G485" s="4"/>
      <c r="H485" s="4"/>
      <c r="I485" s="4">
        <v>3185</v>
      </c>
      <c r="J485" s="4"/>
      <c r="K485" s="4"/>
      <c r="L485" s="4"/>
      <c r="N485" s="12" t="s">
        <v>107</v>
      </c>
    </row>
    <row r="486" spans="1:14" ht="14.25" x14ac:dyDescent="0.2">
      <c r="A486" s="4"/>
      <c r="B486" s="4"/>
      <c r="C486" s="4"/>
      <c r="D486" s="4"/>
      <c r="E486" s="4"/>
      <c r="F486" s="4"/>
      <c r="G486" s="4"/>
      <c r="H486" s="4"/>
      <c r="J486" s="4"/>
      <c r="K486" s="4"/>
      <c r="L486" s="4"/>
      <c r="M486" s="4"/>
      <c r="N486" s="12"/>
    </row>
    <row r="487" spans="1:14" ht="14.25" x14ac:dyDescent="0.2">
      <c r="A487" s="4" t="s">
        <v>120</v>
      </c>
      <c r="I487" t="s">
        <v>162</v>
      </c>
      <c r="M487" s="4"/>
      <c r="N487" s="12" t="s">
        <v>115</v>
      </c>
    </row>
    <row r="488" spans="1:14" ht="14.25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12"/>
    </row>
    <row r="489" spans="1:14" ht="14.25" x14ac:dyDescent="0.2">
      <c r="A489" s="4" t="s">
        <v>121</v>
      </c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12" t="s">
        <v>107</v>
      </c>
    </row>
    <row r="490" spans="1:14" ht="14.25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12"/>
    </row>
    <row r="491" spans="1:14" ht="14.25" x14ac:dyDescent="0.2">
      <c r="A491" s="9" t="s">
        <v>164</v>
      </c>
      <c r="B491" s="9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12"/>
    </row>
    <row r="492" spans="1:14" ht="14.25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12"/>
    </row>
    <row r="493" spans="1:14" ht="14.25" x14ac:dyDescent="0.2">
      <c r="A493" s="4" t="s">
        <v>0</v>
      </c>
      <c r="B493" s="4"/>
      <c r="C493" s="4"/>
      <c r="D493" s="4"/>
      <c r="E493" s="4"/>
      <c r="F493" s="4"/>
      <c r="G493" s="4"/>
      <c r="H493" s="4"/>
      <c r="I493" s="4" t="s">
        <v>130</v>
      </c>
      <c r="J493" s="4"/>
      <c r="K493" s="4"/>
      <c r="L493" s="4"/>
      <c r="M493" s="4"/>
      <c r="N493" s="12"/>
    </row>
    <row r="494" spans="1:14" ht="14.25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12"/>
    </row>
    <row r="495" spans="1:14" ht="14.25" x14ac:dyDescent="0.2">
      <c r="A495" s="4" t="s">
        <v>104</v>
      </c>
      <c r="B495" s="4"/>
      <c r="C495" s="4"/>
      <c r="D495" s="4"/>
      <c r="E495" s="4"/>
      <c r="F495" s="4"/>
      <c r="G495" s="4"/>
      <c r="H495" s="4"/>
      <c r="I495" s="4">
        <v>4.2699999999999996</v>
      </c>
      <c r="J495" s="4"/>
      <c r="K495" s="4">
        <v>0</v>
      </c>
      <c r="L495" s="4"/>
      <c r="M495" s="4">
        <v>0</v>
      </c>
      <c r="N495" s="12" t="s">
        <v>26</v>
      </c>
    </row>
    <row r="496" spans="1:14" ht="14.25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N496" s="12"/>
    </row>
    <row r="497" spans="1:14" ht="14.25" x14ac:dyDescent="0.2">
      <c r="A497" s="4" t="s">
        <v>105</v>
      </c>
      <c r="B497" s="4"/>
      <c r="C497" s="4"/>
      <c r="D497" s="4"/>
      <c r="E497" s="4"/>
      <c r="F497" s="4"/>
      <c r="G497" s="4"/>
      <c r="H497" s="4"/>
      <c r="I497" s="4">
        <v>9945</v>
      </c>
      <c r="J497" s="4"/>
      <c r="K497" s="4"/>
      <c r="L497" s="4"/>
      <c r="M497" s="4"/>
      <c r="N497" s="12" t="s">
        <v>107</v>
      </c>
    </row>
    <row r="498" spans="1:14" ht="14.25" x14ac:dyDescent="0.2">
      <c r="A498" s="4"/>
      <c r="B498" s="4"/>
      <c r="C498" s="4"/>
      <c r="D498" s="4"/>
      <c r="E498" s="4"/>
      <c r="F498" s="4"/>
      <c r="G498" s="4"/>
      <c r="H498" s="4"/>
      <c r="J498" s="4"/>
      <c r="K498" s="4"/>
      <c r="L498" s="4"/>
      <c r="M498" s="4"/>
      <c r="N498" s="12"/>
    </row>
    <row r="499" spans="1:14" ht="14.25" x14ac:dyDescent="0.2">
      <c r="A499" s="4" t="s">
        <v>121</v>
      </c>
      <c r="B499" s="4"/>
      <c r="C499" s="4"/>
      <c r="D499" s="4"/>
      <c r="E499" s="4"/>
      <c r="F499" s="4"/>
      <c r="G499" s="4"/>
      <c r="H499" s="4"/>
      <c r="I499" s="4" t="s">
        <v>131</v>
      </c>
      <c r="J499" s="4"/>
      <c r="K499" s="4"/>
      <c r="L499" s="4"/>
      <c r="M499" s="4"/>
      <c r="N499" s="12" t="s">
        <v>107</v>
      </c>
    </row>
    <row r="500" spans="1:14" ht="14.2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12"/>
    </row>
    <row r="501" spans="1:14" ht="14.25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12"/>
    </row>
    <row r="502" spans="1:14" ht="14.25" x14ac:dyDescent="0.2">
      <c r="A502" s="9" t="s">
        <v>165</v>
      </c>
      <c r="B502" s="9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12"/>
    </row>
    <row r="503" spans="1:14" ht="14.25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12"/>
    </row>
    <row r="504" spans="1:14" ht="14.25" x14ac:dyDescent="0.2">
      <c r="A504" s="4" t="s">
        <v>0</v>
      </c>
      <c r="B504" s="4"/>
      <c r="C504" s="4"/>
      <c r="D504" s="4"/>
      <c r="E504" s="4"/>
      <c r="F504" s="4"/>
      <c r="G504" s="4"/>
      <c r="H504" s="4"/>
      <c r="I504" s="4" t="s">
        <v>130</v>
      </c>
      <c r="J504" s="4"/>
      <c r="K504" s="4"/>
      <c r="L504" s="4"/>
      <c r="M504" s="4"/>
      <c r="N504" s="12"/>
    </row>
    <row r="505" spans="1:14" ht="14.25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12"/>
    </row>
    <row r="506" spans="1:14" ht="14.25" x14ac:dyDescent="0.2">
      <c r="A506" s="4" t="s">
        <v>104</v>
      </c>
      <c r="B506" s="4"/>
      <c r="C506" s="4"/>
      <c r="D506" s="4"/>
      <c r="E506" s="4"/>
      <c r="F506" s="4"/>
      <c r="G506" s="4"/>
      <c r="H506" s="4"/>
      <c r="I506" s="4">
        <v>3.31</v>
      </c>
      <c r="J506" s="4"/>
      <c r="K506" s="4">
        <v>0</v>
      </c>
      <c r="L506" s="4"/>
      <c r="M506" s="4">
        <v>0</v>
      </c>
      <c r="N506" s="12" t="s">
        <v>26</v>
      </c>
    </row>
    <row r="507" spans="1:14" ht="14.25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12"/>
    </row>
    <row r="508" spans="1:14" ht="14.25" x14ac:dyDescent="0.2">
      <c r="A508" s="4" t="s">
        <v>105</v>
      </c>
      <c r="B508" s="4"/>
      <c r="C508" s="4"/>
      <c r="D508" s="4"/>
      <c r="E508" s="4"/>
      <c r="F508" s="4"/>
      <c r="G508" s="4"/>
      <c r="H508" s="4"/>
      <c r="I508" s="4">
        <v>9945</v>
      </c>
      <c r="J508" s="4"/>
      <c r="K508" s="4"/>
      <c r="L508" s="4"/>
      <c r="M508" s="4"/>
      <c r="N508" s="12" t="s">
        <v>107</v>
      </c>
    </row>
    <row r="509" spans="1:14" ht="14.25" x14ac:dyDescent="0.2">
      <c r="A509" s="4"/>
      <c r="B509" s="4"/>
      <c r="C509" s="4"/>
      <c r="D509" s="4"/>
      <c r="E509" s="4"/>
      <c r="F509" s="4"/>
      <c r="G509" s="4"/>
      <c r="H509" s="4"/>
      <c r="J509" s="4"/>
      <c r="K509" s="4"/>
      <c r="L509" s="4"/>
      <c r="M509" s="4"/>
      <c r="N509" s="12"/>
    </row>
    <row r="510" spans="1:14" ht="14.25" x14ac:dyDescent="0.2">
      <c r="A510" s="4" t="s">
        <v>121</v>
      </c>
      <c r="B510" s="4"/>
      <c r="C510" s="4"/>
      <c r="D510" s="4"/>
      <c r="E510" s="4"/>
      <c r="F510" s="4"/>
      <c r="G510" s="4"/>
      <c r="H510" s="4"/>
      <c r="I510" s="4" t="s">
        <v>131</v>
      </c>
      <c r="J510" s="4"/>
      <c r="K510" s="4"/>
      <c r="L510" s="4"/>
      <c r="N510" s="12" t="s">
        <v>107</v>
      </c>
    </row>
    <row r="511" spans="1:14" ht="14.25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12"/>
    </row>
    <row r="512" spans="1:14" ht="14.25" x14ac:dyDescent="0.2">
      <c r="A512" s="9" t="s">
        <v>166</v>
      </c>
      <c r="B512" s="9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12"/>
    </row>
    <row r="513" spans="1:14" ht="14.25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12"/>
    </row>
    <row r="514" spans="1:14" ht="14.25" x14ac:dyDescent="0.2">
      <c r="A514" s="4" t="s">
        <v>0</v>
      </c>
      <c r="B514" s="4"/>
      <c r="C514" s="4"/>
      <c r="D514" s="4"/>
      <c r="E514" s="4"/>
      <c r="F514" s="4"/>
      <c r="G514" s="4"/>
      <c r="H514" s="4"/>
      <c r="I514" s="4" t="s">
        <v>134</v>
      </c>
      <c r="J514" s="4"/>
      <c r="K514" s="4"/>
      <c r="L514" s="4"/>
      <c r="M514" s="4"/>
      <c r="N514" s="12"/>
    </row>
    <row r="515" spans="1:14" ht="14.25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12"/>
    </row>
    <row r="516" spans="1:14" ht="14.25" x14ac:dyDescent="0.2">
      <c r="A516" s="4" t="s">
        <v>104</v>
      </c>
      <c r="B516" s="4"/>
      <c r="C516" s="4"/>
      <c r="D516" s="4"/>
      <c r="E516" s="4"/>
      <c r="F516" s="4"/>
      <c r="G516" s="4"/>
      <c r="H516" s="4"/>
      <c r="I516" s="4">
        <v>7.33</v>
      </c>
      <c r="J516" s="4"/>
      <c r="K516" s="4">
        <v>0</v>
      </c>
      <c r="L516" s="4"/>
      <c r="M516" s="4">
        <v>0</v>
      </c>
      <c r="N516" s="12" t="s">
        <v>26</v>
      </c>
    </row>
    <row r="517" spans="1:14" ht="14.25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12"/>
    </row>
    <row r="518" spans="1:14" ht="14.25" x14ac:dyDescent="0.2">
      <c r="A518" s="4" t="s">
        <v>105</v>
      </c>
      <c r="B518" s="4"/>
      <c r="C518" s="4"/>
      <c r="D518" s="4"/>
      <c r="E518" s="4"/>
      <c r="F518" s="4"/>
      <c r="G518" s="4"/>
      <c r="H518" s="4"/>
      <c r="I518" s="4">
        <v>6375</v>
      </c>
      <c r="J518" s="4"/>
      <c r="K518" s="4"/>
      <c r="L518" s="4"/>
      <c r="N518" s="12" t="s">
        <v>107</v>
      </c>
    </row>
    <row r="519" spans="1:14" ht="14.25" x14ac:dyDescent="0.2">
      <c r="A519" s="4"/>
      <c r="B519" s="4"/>
      <c r="C519" s="4"/>
      <c r="D519" s="4"/>
      <c r="E519" s="4"/>
      <c r="F519" s="4"/>
      <c r="G519" s="4"/>
      <c r="H519" s="4"/>
      <c r="J519" s="4"/>
      <c r="K519" s="4"/>
      <c r="L519" s="4"/>
      <c r="M519" s="4"/>
      <c r="N519" s="12"/>
    </row>
    <row r="520" spans="1:14" ht="14.25" x14ac:dyDescent="0.2">
      <c r="A520" s="4" t="s">
        <v>120</v>
      </c>
      <c r="I520" t="s">
        <v>123</v>
      </c>
      <c r="M520" s="4"/>
      <c r="N520" s="12" t="s">
        <v>115</v>
      </c>
    </row>
    <row r="521" spans="1:14" ht="14.25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12"/>
    </row>
    <row r="522" spans="1:14" ht="14.25" x14ac:dyDescent="0.2">
      <c r="A522" s="4" t="s">
        <v>121</v>
      </c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12" t="s">
        <v>107</v>
      </c>
    </row>
    <row r="523" spans="1:14" ht="14.25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12"/>
    </row>
    <row r="524" spans="1:14" ht="14.25" x14ac:dyDescent="0.2">
      <c r="A524" s="9" t="s">
        <v>167</v>
      </c>
      <c r="B524" s="9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12"/>
    </row>
    <row r="525" spans="1:14" ht="14.25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12"/>
    </row>
    <row r="526" spans="1:14" ht="14.25" x14ac:dyDescent="0.2">
      <c r="A526" s="4" t="s">
        <v>0</v>
      </c>
      <c r="B526" s="4"/>
      <c r="C526" s="4"/>
      <c r="D526" s="4"/>
      <c r="E526" s="4"/>
      <c r="F526" s="4"/>
      <c r="G526" s="4"/>
      <c r="H526" s="4"/>
      <c r="I526" s="4" t="s">
        <v>117</v>
      </c>
      <c r="J526" s="4"/>
      <c r="K526" s="4"/>
      <c r="L526" s="4"/>
      <c r="M526" s="50"/>
      <c r="N526" s="12"/>
    </row>
    <row r="527" spans="1:14" ht="14.25" x14ac:dyDescent="0.2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12"/>
    </row>
    <row r="528" spans="1:14" ht="14.25" x14ac:dyDescent="0.2">
      <c r="A528" s="4" t="s">
        <v>104</v>
      </c>
      <c r="B528" s="4"/>
      <c r="C528" s="4"/>
      <c r="D528" s="4"/>
      <c r="E528" s="4"/>
      <c r="F528" s="4"/>
      <c r="G528" s="4"/>
      <c r="H528" s="4"/>
      <c r="I528" s="4">
        <v>1.21</v>
      </c>
      <c r="J528" s="4"/>
      <c r="K528" s="28">
        <v>6.8</v>
      </c>
      <c r="L528" s="4"/>
      <c r="M528" s="47">
        <v>0</v>
      </c>
      <c r="N528" s="12" t="s">
        <v>26</v>
      </c>
    </row>
    <row r="529" spans="1:14" ht="14.25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12"/>
    </row>
    <row r="530" spans="1:14" ht="14.25" x14ac:dyDescent="0.2">
      <c r="A530" s="4"/>
      <c r="B530" s="4"/>
      <c r="C530" s="4"/>
      <c r="D530" s="4"/>
      <c r="E530" s="4"/>
      <c r="F530" s="4"/>
      <c r="G530" s="4"/>
      <c r="H530" s="4"/>
      <c r="I530" s="14"/>
      <c r="J530" s="4"/>
      <c r="K530" s="4"/>
      <c r="L530" s="4"/>
      <c r="M530" s="4">
        <v>0</v>
      </c>
      <c r="N530" s="12"/>
    </row>
    <row r="531" spans="1:14" ht="14.25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12"/>
    </row>
    <row r="532" spans="1:14" ht="14.25" x14ac:dyDescent="0.2">
      <c r="A532" s="4" t="s">
        <v>105</v>
      </c>
      <c r="B532" s="4"/>
      <c r="C532" s="4"/>
      <c r="D532" s="4"/>
      <c r="E532" s="4"/>
      <c r="F532" s="4"/>
      <c r="G532" s="4"/>
      <c r="H532" s="4"/>
      <c r="I532" s="4">
        <v>1040</v>
      </c>
      <c r="J532" s="4"/>
      <c r="K532" s="4"/>
      <c r="L532" s="4"/>
      <c r="M532" s="4"/>
      <c r="N532" s="12" t="s">
        <v>107</v>
      </c>
    </row>
    <row r="533" spans="1:14" ht="14.25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12"/>
    </row>
    <row r="534" spans="1:14" ht="14.25" x14ac:dyDescent="0.2">
      <c r="A534" s="4" t="s">
        <v>106</v>
      </c>
      <c r="B534" s="4"/>
      <c r="C534" s="4"/>
      <c r="D534" s="4"/>
      <c r="E534" s="4"/>
      <c r="F534" s="4"/>
      <c r="G534" s="4"/>
      <c r="H534" s="4"/>
      <c r="I534" s="4">
        <v>3</v>
      </c>
      <c r="J534" s="4"/>
      <c r="K534" s="4"/>
      <c r="L534" s="4"/>
      <c r="N534" s="12" t="s">
        <v>108</v>
      </c>
    </row>
    <row r="535" spans="1:14" ht="14.25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12"/>
    </row>
    <row r="536" spans="1:14" ht="14.25" x14ac:dyDescent="0.2">
      <c r="A536" s="9" t="s">
        <v>168</v>
      </c>
      <c r="B536" s="9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12"/>
    </row>
    <row r="537" spans="1:14" ht="14.25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12"/>
    </row>
    <row r="538" spans="1:14" ht="14.25" x14ac:dyDescent="0.2">
      <c r="A538" s="4" t="s">
        <v>0</v>
      </c>
      <c r="B538" s="4"/>
      <c r="C538" s="4"/>
      <c r="D538" s="4"/>
      <c r="E538" s="4"/>
      <c r="F538" s="4"/>
      <c r="G538" s="4"/>
      <c r="H538" s="4"/>
      <c r="I538" s="4" t="s">
        <v>134</v>
      </c>
      <c r="J538" s="4"/>
      <c r="K538" s="4"/>
      <c r="L538" s="4"/>
      <c r="M538" s="4"/>
      <c r="N538" s="12"/>
    </row>
    <row r="539" spans="1:14" ht="14.25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N539" s="12"/>
    </row>
    <row r="540" spans="1:14" ht="14.25" x14ac:dyDescent="0.2">
      <c r="A540" s="4" t="s">
        <v>104</v>
      </c>
      <c r="B540" s="4"/>
      <c r="C540" s="4"/>
      <c r="D540" s="4"/>
      <c r="E540" s="4"/>
      <c r="F540" s="4"/>
      <c r="G540" s="4"/>
      <c r="H540" s="4"/>
      <c r="I540" s="4">
        <v>4.63</v>
      </c>
      <c r="J540" s="4"/>
      <c r="K540" s="4">
        <v>0</v>
      </c>
      <c r="L540" s="4"/>
      <c r="M540" s="4">
        <v>0</v>
      </c>
      <c r="N540" s="12" t="s">
        <v>26</v>
      </c>
    </row>
    <row r="541" spans="1:14" ht="14.25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12"/>
    </row>
    <row r="542" spans="1:14" ht="14.25" x14ac:dyDescent="0.2">
      <c r="A542" s="4" t="s">
        <v>105</v>
      </c>
      <c r="B542" s="4"/>
      <c r="C542" s="4"/>
      <c r="D542" s="4"/>
      <c r="E542" s="4"/>
      <c r="F542" s="4"/>
      <c r="G542" s="4"/>
      <c r="H542" s="4"/>
      <c r="I542" s="4">
        <v>6375</v>
      </c>
      <c r="J542" s="4"/>
      <c r="K542" s="4"/>
      <c r="L542" s="4"/>
      <c r="N542" s="12" t="s">
        <v>107</v>
      </c>
    </row>
    <row r="543" spans="1:14" ht="14.25" x14ac:dyDescent="0.2">
      <c r="A543" s="4"/>
      <c r="B543" s="4"/>
      <c r="C543" s="4"/>
      <c r="D543" s="4"/>
      <c r="E543" s="4"/>
      <c r="F543" s="4"/>
      <c r="G543" s="4"/>
      <c r="H543" s="4"/>
      <c r="J543" s="4"/>
      <c r="K543" s="4"/>
      <c r="L543" s="4"/>
      <c r="M543" s="4"/>
      <c r="N543" s="12"/>
    </row>
    <row r="544" spans="1:14" ht="14.25" x14ac:dyDescent="0.2">
      <c r="A544" s="4" t="s">
        <v>120</v>
      </c>
      <c r="I544" t="s">
        <v>123</v>
      </c>
      <c r="M544" s="4"/>
      <c r="N544" s="12" t="s">
        <v>115</v>
      </c>
    </row>
    <row r="545" spans="1:14" ht="14.25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12"/>
    </row>
    <row r="546" spans="1:14" ht="14.25" x14ac:dyDescent="0.2">
      <c r="A546" s="4" t="s">
        <v>121</v>
      </c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12" t="s">
        <v>107</v>
      </c>
    </row>
    <row r="547" spans="1:14" ht="14.25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12"/>
    </row>
    <row r="548" spans="1:14" ht="14.25" x14ac:dyDescent="0.2">
      <c r="A548" s="9" t="s">
        <v>169</v>
      </c>
      <c r="B548" s="9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12"/>
    </row>
    <row r="549" spans="1:14" ht="14.25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12"/>
    </row>
    <row r="550" spans="1:14" ht="14.25" x14ac:dyDescent="0.2">
      <c r="A550" s="4" t="s">
        <v>0</v>
      </c>
      <c r="B550" s="4"/>
      <c r="C550" s="4"/>
      <c r="D550" s="4"/>
      <c r="E550" s="4"/>
      <c r="F550" s="4"/>
      <c r="G550" s="4"/>
      <c r="H550" s="4"/>
      <c r="I550" s="4" t="s">
        <v>117</v>
      </c>
      <c r="J550" s="4"/>
      <c r="K550" s="4"/>
      <c r="L550" s="4"/>
      <c r="M550" s="4"/>
      <c r="N550" s="12"/>
    </row>
    <row r="551" spans="1:14" ht="14.25" x14ac:dyDescent="0.2"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N551" s="12"/>
    </row>
    <row r="552" spans="1:14" ht="14.25" x14ac:dyDescent="0.2">
      <c r="A552" s="4" t="s">
        <v>104</v>
      </c>
      <c r="B552" s="4"/>
      <c r="C552" s="4"/>
      <c r="D552" s="4"/>
      <c r="E552" s="4"/>
      <c r="F552" s="4"/>
      <c r="G552" s="4"/>
      <c r="H552" s="4"/>
      <c r="I552" s="4">
        <v>1.52</v>
      </c>
      <c r="J552" s="4"/>
      <c r="K552" s="4">
        <v>0</v>
      </c>
      <c r="L552" s="4"/>
      <c r="M552" s="4">
        <v>0</v>
      </c>
      <c r="N552" s="12" t="s">
        <v>26</v>
      </c>
    </row>
    <row r="553" spans="1:14" ht="14.25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12"/>
    </row>
    <row r="554" spans="1:14" ht="14.25" x14ac:dyDescent="0.2">
      <c r="A554" s="4"/>
      <c r="B554" s="4"/>
      <c r="C554" s="4"/>
      <c r="D554" s="4"/>
      <c r="E554" s="4"/>
      <c r="F554" s="4"/>
      <c r="G554" s="4"/>
      <c r="H554" s="4"/>
      <c r="I554" s="14"/>
      <c r="J554" s="4"/>
      <c r="K554" s="4"/>
      <c r="L554" s="4"/>
      <c r="N554" s="12"/>
    </row>
    <row r="555" spans="1:14" ht="14.25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12"/>
    </row>
    <row r="556" spans="1:14" ht="14.25" x14ac:dyDescent="0.2">
      <c r="A556" s="4" t="s">
        <v>105</v>
      </c>
      <c r="B556" s="4"/>
      <c r="C556" s="4"/>
      <c r="D556" s="4"/>
      <c r="E556" s="4"/>
      <c r="F556" s="4"/>
      <c r="G556" s="4"/>
      <c r="H556" s="4"/>
      <c r="I556" s="4">
        <v>1040</v>
      </c>
      <c r="J556" s="4"/>
      <c r="K556" s="4"/>
      <c r="L556" s="4"/>
      <c r="M556" s="4"/>
      <c r="N556" s="12" t="s">
        <v>107</v>
      </c>
    </row>
    <row r="557" spans="1:14" ht="14.25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12"/>
    </row>
    <row r="558" spans="1:14" ht="14.25" x14ac:dyDescent="0.2">
      <c r="A558" s="4" t="s">
        <v>106</v>
      </c>
      <c r="B558" s="4"/>
      <c r="C558" s="4"/>
      <c r="D558" s="4"/>
      <c r="E558" s="4"/>
      <c r="F558" s="4"/>
      <c r="G558" s="4"/>
      <c r="H558" s="4"/>
      <c r="I558" s="4">
        <v>3</v>
      </c>
      <c r="J558" s="4"/>
      <c r="K558" s="4"/>
      <c r="L558" s="4"/>
      <c r="M558" s="4"/>
      <c r="N558" s="12" t="s">
        <v>108</v>
      </c>
    </row>
    <row r="559" spans="1:14" ht="14.25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12"/>
    </row>
    <row r="560" spans="1:14" ht="14.25" x14ac:dyDescent="0.2">
      <c r="A560" s="9" t="s">
        <v>170</v>
      </c>
      <c r="B560" s="9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12"/>
    </row>
    <row r="561" spans="1:19" ht="14.25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12"/>
    </row>
    <row r="562" spans="1:19" ht="14.25" x14ac:dyDescent="0.2">
      <c r="A562" s="4" t="s">
        <v>0</v>
      </c>
      <c r="B562" s="4"/>
      <c r="C562" s="4"/>
      <c r="D562" s="4"/>
      <c r="E562" s="4"/>
      <c r="F562" s="4"/>
      <c r="G562" s="4"/>
      <c r="H562" s="4"/>
      <c r="I562" s="4" t="s">
        <v>117</v>
      </c>
      <c r="J562" s="4"/>
      <c r="K562" s="4"/>
      <c r="L562" s="4"/>
      <c r="M562" s="4"/>
      <c r="N562" s="12"/>
    </row>
    <row r="563" spans="1:19" ht="14.25" x14ac:dyDescent="0.2"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12"/>
    </row>
    <row r="564" spans="1:19" ht="14.25" x14ac:dyDescent="0.2">
      <c r="A564" s="4" t="s">
        <v>104</v>
      </c>
      <c r="B564" s="4"/>
      <c r="C564" s="4"/>
      <c r="D564" s="4"/>
      <c r="E564" s="4"/>
      <c r="F564" s="4"/>
      <c r="G564" s="4"/>
      <c r="H564" s="4"/>
      <c r="I564" s="4">
        <v>0.32</v>
      </c>
      <c r="J564" s="4"/>
      <c r="K564" s="4">
        <v>0</v>
      </c>
      <c r="L564" s="4"/>
      <c r="M564" s="4">
        <v>0</v>
      </c>
      <c r="N564" s="12" t="s">
        <v>26</v>
      </c>
    </row>
    <row r="565" spans="1:19" ht="14.25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12"/>
    </row>
    <row r="566" spans="1:19" ht="14.25" x14ac:dyDescent="0.2">
      <c r="A566" s="4"/>
      <c r="B566" s="4"/>
      <c r="C566" s="4"/>
      <c r="D566" s="4"/>
      <c r="E566" s="4"/>
      <c r="F566" s="4"/>
      <c r="G566" s="4"/>
      <c r="H566" s="4"/>
      <c r="I566" s="14"/>
      <c r="J566" s="4"/>
      <c r="K566" s="4"/>
      <c r="L566" s="4"/>
      <c r="M566" s="4"/>
      <c r="N566" s="12"/>
    </row>
    <row r="567" spans="1:19" ht="14.25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12"/>
    </row>
    <row r="568" spans="1:19" ht="14.25" x14ac:dyDescent="0.2">
      <c r="A568" s="4" t="s">
        <v>105</v>
      </c>
      <c r="B568" s="4"/>
      <c r="C568" s="4"/>
      <c r="D568" s="4"/>
      <c r="E568" s="4"/>
      <c r="F568" s="4"/>
      <c r="G568" s="4"/>
      <c r="H568" s="4"/>
      <c r="I568" s="4">
        <v>1040</v>
      </c>
      <c r="J568" s="4"/>
      <c r="K568" s="4"/>
      <c r="L568" s="4"/>
      <c r="M568" s="4"/>
      <c r="N568" s="12" t="s">
        <v>107</v>
      </c>
    </row>
    <row r="569" spans="1:19" ht="14.25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12"/>
    </row>
    <row r="570" spans="1:19" ht="14.25" x14ac:dyDescent="0.2">
      <c r="A570" s="4" t="s">
        <v>106</v>
      </c>
      <c r="B570" s="4"/>
      <c r="C570" s="4"/>
      <c r="D570" s="4"/>
      <c r="E570" s="4"/>
      <c r="F570" s="4"/>
      <c r="G570" s="4"/>
      <c r="H570" s="4"/>
      <c r="I570" s="4">
        <v>3</v>
      </c>
      <c r="J570" s="4"/>
      <c r="K570" s="4"/>
      <c r="L570" s="4"/>
      <c r="M570" s="4"/>
      <c r="N570" s="12" t="s">
        <v>108</v>
      </c>
    </row>
    <row r="571" spans="1:19" ht="14.25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>
        <f>SUM(K57:K568)</f>
        <v>242.20000000000002</v>
      </c>
      <c r="L571" s="4"/>
      <c r="M571" s="48">
        <f>SUM(M57:M569)</f>
        <v>319</v>
      </c>
      <c r="N571" s="4"/>
    </row>
    <row r="572" spans="1:19" ht="14.25" x14ac:dyDescent="0.2">
      <c r="A572" s="4"/>
      <c r="B572" s="4"/>
      <c r="C572" s="4"/>
      <c r="D572" s="4"/>
      <c r="E572" s="4"/>
      <c r="F572" s="4"/>
      <c r="G572" s="4"/>
      <c r="H572" s="4"/>
      <c r="I572" s="16" t="s">
        <v>13</v>
      </c>
      <c r="J572" s="4"/>
      <c r="K572" s="4"/>
      <c r="L572" s="4"/>
      <c r="M572" s="4"/>
      <c r="N572" s="4"/>
      <c r="O572" s="20" t="s">
        <v>184</v>
      </c>
      <c r="P572" s="4"/>
      <c r="Q572" s="4"/>
    </row>
    <row r="573" spans="1:19" ht="15" x14ac:dyDescent="0.25">
      <c r="A573" s="5" t="s">
        <v>104</v>
      </c>
      <c r="B573" s="4"/>
      <c r="C573" s="4"/>
      <c r="D573" s="4"/>
      <c r="E573" s="4"/>
      <c r="F573" s="4" t="s">
        <v>26</v>
      </c>
      <c r="G573" s="4" t="s">
        <v>178</v>
      </c>
      <c r="H573" s="4"/>
      <c r="I573" s="4" t="s">
        <v>26</v>
      </c>
      <c r="J573" s="4" t="s">
        <v>178</v>
      </c>
      <c r="K573" s="4"/>
      <c r="L573" s="4"/>
      <c r="M573" s="4"/>
      <c r="N573" s="4"/>
      <c r="O573" s="4" t="s">
        <v>26</v>
      </c>
      <c r="P573" s="4" t="s">
        <v>178</v>
      </c>
      <c r="Q573" s="4"/>
      <c r="S573" t="s">
        <v>215</v>
      </c>
    </row>
    <row r="574" spans="1:19" ht="14.25" x14ac:dyDescent="0.2">
      <c r="A574" s="4" t="s">
        <v>173</v>
      </c>
      <c r="B574" s="4"/>
      <c r="C574" s="4"/>
      <c r="D574" s="4"/>
      <c r="E574" s="4"/>
      <c r="F574" s="17">
        <f>0.32+1.52+1.21+0.73+2.03</f>
        <v>5.81</v>
      </c>
      <c r="G574" s="17">
        <f>((F574/229.19)*100)</f>
        <v>2.535014616693573</v>
      </c>
      <c r="H574" s="4"/>
      <c r="I574" s="17">
        <f>0.32+1.52+1.21+0.73+2.03</f>
        <v>5.81</v>
      </c>
      <c r="J574" s="17">
        <f>(I574/248.19)*100</f>
        <v>2.3409484669003584</v>
      </c>
      <c r="K574" s="4"/>
      <c r="L574" s="4"/>
      <c r="M574" s="4"/>
      <c r="N574" s="4"/>
      <c r="O574" s="21">
        <v>10</v>
      </c>
      <c r="P574" s="17">
        <f>(O574/319)*100</f>
        <v>3.1347962382445136</v>
      </c>
      <c r="Q574" s="4"/>
      <c r="S574" s="29">
        <f>O574-F574</f>
        <v>4.1900000000000004</v>
      </c>
    </row>
    <row r="575" spans="1:19" ht="14.25" x14ac:dyDescent="0.2">
      <c r="A575" s="4" t="s">
        <v>174</v>
      </c>
      <c r="B575" s="4"/>
      <c r="C575" s="4"/>
      <c r="D575" s="4"/>
      <c r="E575" s="4"/>
      <c r="F575" s="17">
        <v>0.96</v>
      </c>
      <c r="G575" s="17">
        <f t="shared" ref="G575:G582" si="0">((F575/229.19)*100)</f>
        <v>0.4188664426894716</v>
      </c>
      <c r="H575" s="4"/>
      <c r="I575" s="17">
        <v>0.96</v>
      </c>
      <c r="J575" s="17">
        <f t="shared" ref="J575:J582" si="1">(I575/248.19)*100</f>
        <v>0.38680043515048956</v>
      </c>
      <c r="K575" s="4"/>
      <c r="L575" s="4"/>
      <c r="M575" s="4"/>
      <c r="N575" s="4"/>
      <c r="O575" s="21">
        <v>2</v>
      </c>
      <c r="P575" s="17">
        <f t="shared" ref="P575:P582" si="2">(O575/319)*100</f>
        <v>0.62695924764890276</v>
      </c>
      <c r="Q575" s="4"/>
      <c r="S575" s="29">
        <f t="shared" ref="S575:S583" si="3">O575-F575</f>
        <v>1.04</v>
      </c>
    </row>
    <row r="576" spans="1:19" ht="14.25" x14ac:dyDescent="0.2">
      <c r="A576" s="4" t="s">
        <v>118</v>
      </c>
      <c r="B576" s="4"/>
      <c r="C576" s="4"/>
      <c r="D576" s="4"/>
      <c r="E576" s="4"/>
      <c r="F576" s="17">
        <f>0.67+0.18</f>
        <v>0.85000000000000009</v>
      </c>
      <c r="G576" s="17">
        <f t="shared" si="0"/>
        <v>0.37087132946463636</v>
      </c>
      <c r="H576" s="4"/>
      <c r="I576" s="17">
        <f>0.67+0.18</f>
        <v>0.85000000000000009</v>
      </c>
      <c r="J576" s="17">
        <f t="shared" si="1"/>
        <v>0.34247955195616264</v>
      </c>
      <c r="K576" s="4"/>
      <c r="L576" s="4"/>
      <c r="M576" s="4"/>
      <c r="N576" s="4"/>
      <c r="O576" s="21">
        <v>15</v>
      </c>
      <c r="P576" s="17">
        <f t="shared" si="2"/>
        <v>4.7021943573667713</v>
      </c>
      <c r="Q576" s="4"/>
      <c r="S576" s="29">
        <f t="shared" si="3"/>
        <v>14.15</v>
      </c>
    </row>
    <row r="577" spans="1:19" ht="14.25" x14ac:dyDescent="0.2">
      <c r="A577" s="4" t="s">
        <v>177</v>
      </c>
      <c r="B577" s="4"/>
      <c r="C577" s="4"/>
      <c r="D577" s="4"/>
      <c r="E577" s="4"/>
      <c r="F577" s="17">
        <v>1.0900000000000001</v>
      </c>
      <c r="G577" s="17">
        <f t="shared" si="0"/>
        <v>0.47558794013700423</v>
      </c>
      <c r="H577" s="4"/>
      <c r="I577" s="17">
        <v>1.0900000000000001</v>
      </c>
      <c r="J577" s="17">
        <f t="shared" si="1"/>
        <v>0.43917966074378506</v>
      </c>
      <c r="K577" s="4"/>
      <c r="L577" s="4"/>
      <c r="M577" s="4"/>
      <c r="N577" s="4"/>
      <c r="O577" s="21">
        <v>17</v>
      </c>
      <c r="P577" s="17">
        <f t="shared" si="2"/>
        <v>5.3291536050156738</v>
      </c>
      <c r="Q577" s="4"/>
      <c r="S577" s="29">
        <f t="shared" si="3"/>
        <v>15.91</v>
      </c>
    </row>
    <row r="578" spans="1:19" ht="14.25" x14ac:dyDescent="0.2">
      <c r="A578" s="4" t="s">
        <v>171</v>
      </c>
      <c r="B578" s="4"/>
      <c r="C578" s="4"/>
      <c r="D578" s="4"/>
      <c r="E578" s="4"/>
      <c r="F578" s="17">
        <f>3.31+4.27+1.66+5.26+11.61+11.85+9.23+8.85+8.98+10.26+4.05+4.09</f>
        <v>83.42</v>
      </c>
      <c r="G578" s="17">
        <f t="shared" si="0"/>
        <v>36.397748592870542</v>
      </c>
      <c r="H578" s="4"/>
      <c r="I578" s="18">
        <f>3.31+4.27+1.66+5.26+11.61+11.85+9.23+8.85+8.98+10.26+4.05+4.09+8</f>
        <v>91.42</v>
      </c>
      <c r="J578" s="18">
        <f t="shared" si="1"/>
        <v>36.834683105685158</v>
      </c>
      <c r="K578" s="4"/>
      <c r="L578" s="4" t="s">
        <v>182</v>
      </c>
      <c r="M578" s="4"/>
      <c r="N578" s="4"/>
      <c r="O578" s="21">
        <v>0</v>
      </c>
      <c r="P578" s="17">
        <f t="shared" si="2"/>
        <v>0</v>
      </c>
      <c r="Q578" s="4"/>
      <c r="S578" s="29">
        <f t="shared" si="3"/>
        <v>-83.42</v>
      </c>
    </row>
    <row r="579" spans="1:19" ht="14.25" x14ac:dyDescent="0.2">
      <c r="A579" s="4" t="s">
        <v>172</v>
      </c>
      <c r="B579" s="4"/>
      <c r="C579" s="4"/>
      <c r="D579" s="4"/>
      <c r="E579" s="4"/>
      <c r="F579" s="17">
        <f>4.63+7.33+33.85+2.03+0.36+2.04+9.3+0.89+5.46</f>
        <v>65.89</v>
      </c>
      <c r="G579" s="17">
        <f t="shared" si="0"/>
        <v>28.749072821676343</v>
      </c>
      <c r="H579" s="4"/>
      <c r="I579" s="17">
        <f>4.63+7.33+33.85+2.03+0.36+2.04+9.3+0.89+5.46</f>
        <v>65.89</v>
      </c>
      <c r="J579" s="17">
        <f t="shared" si="1"/>
        <v>26.548209033401832</v>
      </c>
      <c r="K579" s="4"/>
      <c r="L579" s="4"/>
      <c r="M579" s="4"/>
      <c r="N579" s="4"/>
      <c r="O579" s="21">
        <v>65</v>
      </c>
      <c r="P579" s="17">
        <f t="shared" si="2"/>
        <v>20.376175548589341</v>
      </c>
      <c r="Q579" s="4"/>
      <c r="S579" s="29">
        <f t="shared" si="3"/>
        <v>-0.89000000000000057</v>
      </c>
    </row>
    <row r="580" spans="1:19" ht="14.25" x14ac:dyDescent="0.2">
      <c r="A580" s="4" t="s">
        <v>158</v>
      </c>
      <c r="B580" s="4"/>
      <c r="C580" s="4"/>
      <c r="D580" s="4"/>
      <c r="E580" s="4"/>
      <c r="F580" s="17">
        <f>2.23+6.76+5.83+5.51</f>
        <v>20.329999999999998</v>
      </c>
      <c r="G580" s="17">
        <f t="shared" si="0"/>
        <v>8.8703695623718311</v>
      </c>
      <c r="H580" s="4"/>
      <c r="I580" s="17">
        <f>2.23+6.76+5.83+5.51</f>
        <v>20.329999999999998</v>
      </c>
      <c r="J580" s="17">
        <f t="shared" si="1"/>
        <v>8.1913050485515129</v>
      </c>
      <c r="K580" s="4"/>
      <c r="L580" s="4"/>
      <c r="M580" s="4"/>
      <c r="N580" s="4"/>
      <c r="O580" s="21">
        <v>25</v>
      </c>
      <c r="P580" s="17">
        <f t="shared" si="2"/>
        <v>7.8369905956112857</v>
      </c>
      <c r="Q580" s="4"/>
      <c r="S580" s="29">
        <f t="shared" si="3"/>
        <v>4.6700000000000017</v>
      </c>
    </row>
    <row r="581" spans="1:19" ht="14.25" x14ac:dyDescent="0.2">
      <c r="A581" s="4" t="s">
        <v>128</v>
      </c>
      <c r="B581" s="4"/>
      <c r="C581" s="4"/>
      <c r="D581" s="4"/>
      <c r="E581" s="4"/>
      <c r="F581" s="17">
        <f>3.52+2.96+2.67+15.03+0.15</f>
        <v>24.33</v>
      </c>
      <c r="G581" s="17">
        <f t="shared" si="0"/>
        <v>10.615646406911296</v>
      </c>
      <c r="H581" s="4"/>
      <c r="I581" s="18">
        <f>3.52+2.96+2.67+15.03+0.15+5</f>
        <v>29.33</v>
      </c>
      <c r="J581" s="18">
        <f t="shared" si="1"/>
        <v>11.817559128087352</v>
      </c>
      <c r="K581" s="4"/>
      <c r="L581" s="4" t="s">
        <v>183</v>
      </c>
      <c r="M581" s="4"/>
      <c r="N581" s="4"/>
      <c r="O581" s="21">
        <v>77.5</v>
      </c>
      <c r="P581" s="17">
        <f t="shared" si="2"/>
        <v>24.294670846394983</v>
      </c>
      <c r="Q581" s="4"/>
      <c r="S581" s="29">
        <f t="shared" si="3"/>
        <v>53.17</v>
      </c>
    </row>
    <row r="582" spans="1:19" ht="14.25" x14ac:dyDescent="0.2">
      <c r="A582" s="4" t="s">
        <v>122</v>
      </c>
      <c r="B582" s="4"/>
      <c r="C582" s="4"/>
      <c r="D582" s="4"/>
      <c r="E582" s="4"/>
      <c r="F582" s="17">
        <f>1.17+9.92+5.2+1.89+8.33</f>
        <v>26.509999999999998</v>
      </c>
      <c r="G582" s="17">
        <f t="shared" si="0"/>
        <v>11.566822287185303</v>
      </c>
      <c r="H582" s="4"/>
      <c r="I582" s="17">
        <f>1.17+9.92+5.2+1.89+8.33</f>
        <v>26.509999999999998</v>
      </c>
      <c r="J582" s="17">
        <f t="shared" si="1"/>
        <v>10.681332849832788</v>
      </c>
      <c r="K582" s="4"/>
      <c r="L582" s="4"/>
      <c r="M582" s="4"/>
      <c r="N582" s="4"/>
      <c r="O582" s="21">
        <v>30</v>
      </c>
      <c r="P582" s="17">
        <f t="shared" si="2"/>
        <v>9.4043887147335425</v>
      </c>
      <c r="Q582" s="4"/>
      <c r="S582" s="29">
        <f t="shared" si="3"/>
        <v>3.490000000000002</v>
      </c>
    </row>
    <row r="583" spans="1:19" ht="14.25" x14ac:dyDescent="0.2">
      <c r="A583" s="9" t="s">
        <v>175</v>
      </c>
      <c r="B583" s="9"/>
      <c r="C583" s="9"/>
      <c r="D583" s="9"/>
      <c r="E583" s="9"/>
      <c r="F583" s="19">
        <v>26.51</v>
      </c>
      <c r="G583" s="4"/>
      <c r="H583" s="4"/>
      <c r="I583" s="4"/>
      <c r="J583" s="4"/>
      <c r="K583" s="4"/>
      <c r="L583" s="4"/>
      <c r="M583" s="4"/>
      <c r="N583" s="4"/>
      <c r="O583" s="9">
        <f>26.5+77.5</f>
        <v>104</v>
      </c>
      <c r="P583" s="4"/>
      <c r="Q583" s="4"/>
      <c r="S583" s="29">
        <f t="shared" si="3"/>
        <v>77.489999999999995</v>
      </c>
    </row>
    <row r="584" spans="1:19" ht="14.25" x14ac:dyDescent="0.2">
      <c r="A584" s="4" t="s">
        <v>214</v>
      </c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>
        <v>77.5</v>
      </c>
      <c r="P584" s="4"/>
      <c r="Q584" s="4"/>
    </row>
    <row r="585" spans="1:19" ht="14.25" x14ac:dyDescent="0.2">
      <c r="A585" s="4" t="s">
        <v>176</v>
      </c>
      <c r="B585" s="4"/>
      <c r="C585" s="4"/>
      <c r="D585" s="4"/>
      <c r="E585" s="4"/>
      <c r="F585" s="17">
        <f>SUM(F574:F582)</f>
        <v>229.18999999999994</v>
      </c>
      <c r="G585" s="4"/>
      <c r="H585" s="4"/>
      <c r="I585" s="18">
        <f>SUM(I574:I582)</f>
        <v>242.18999999999994</v>
      </c>
      <c r="J585" s="4"/>
      <c r="K585" s="4"/>
      <c r="L585" s="4"/>
      <c r="M585" s="4"/>
      <c r="N585" s="4"/>
      <c r="O585" s="27">
        <f>SUM(O574:O582)+O584</f>
        <v>319</v>
      </c>
      <c r="P585" s="4"/>
      <c r="Q585" s="4"/>
    </row>
    <row r="586" spans="1:19" ht="14.25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>
        <v>319</v>
      </c>
      <c r="P586" s="4"/>
      <c r="Q586" s="4"/>
    </row>
    <row r="587" spans="1:19" ht="14.25" x14ac:dyDescent="0.2">
      <c r="A587" s="4"/>
      <c r="B587" s="4"/>
      <c r="C587" s="4"/>
      <c r="D587" s="4"/>
      <c r="E587" s="4"/>
      <c r="F587" s="17"/>
      <c r="G587" s="4"/>
      <c r="H587" s="4"/>
      <c r="I587" s="4"/>
      <c r="J587" s="4"/>
      <c r="K587" s="4"/>
      <c r="L587" s="4"/>
      <c r="M587" s="4"/>
      <c r="N587" s="4"/>
    </row>
    <row r="588" spans="1:19" ht="14.25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</row>
    <row r="589" spans="1:19" ht="14.25" x14ac:dyDescent="0.2">
      <c r="A589" s="4"/>
      <c r="B589" s="4"/>
      <c r="C589" s="4"/>
      <c r="D589" s="4"/>
      <c r="E589" s="4"/>
      <c r="F589" s="17"/>
      <c r="G589" s="4"/>
      <c r="H589" s="4"/>
      <c r="I589" s="17"/>
      <c r="J589" s="4"/>
      <c r="K589" s="4"/>
      <c r="L589" s="17"/>
      <c r="M589" s="17"/>
      <c r="N589" s="4"/>
      <c r="O589" s="4"/>
    </row>
    <row r="590" spans="1:19" ht="14.25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</row>
    <row r="591" spans="1:19" ht="14.25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BAD5C-F1C9-40A5-ABA7-7D04C273B8DF}">
  <dimension ref="A1:AJ591"/>
  <sheetViews>
    <sheetView topLeftCell="K106" workbookViewId="0">
      <selection activeCell="U128" sqref="U128"/>
    </sheetView>
  </sheetViews>
  <sheetFormatPr defaultRowHeight="12" x14ac:dyDescent="0.2"/>
  <cols>
    <col min="24" max="25" width="14.85546875" customWidth="1"/>
    <col min="26" max="26" width="17.5703125" customWidth="1"/>
    <col min="27" max="27" width="14.42578125" customWidth="1"/>
  </cols>
  <sheetData>
    <row r="1" spans="1:36" ht="15" x14ac:dyDescent="0.25">
      <c r="A1" s="5" t="s">
        <v>219</v>
      </c>
    </row>
    <row r="13" spans="1:36" ht="12.75" x14ac:dyDescent="0.2">
      <c r="X13" s="52"/>
      <c r="Y13" s="52"/>
      <c r="Z13" s="52"/>
      <c r="AA13" s="52"/>
    </row>
    <row r="14" spans="1:36" ht="12.75" x14ac:dyDescent="0.2">
      <c r="X14" s="52" t="s">
        <v>281</v>
      </c>
      <c r="Y14" s="52" t="s">
        <v>282</v>
      </c>
      <c r="Z14" s="52" t="s">
        <v>283</v>
      </c>
      <c r="AA14" s="52" t="s">
        <v>284</v>
      </c>
    </row>
    <row r="15" spans="1:36" ht="15" x14ac:dyDescent="0.25">
      <c r="A15" s="7" t="s">
        <v>21</v>
      </c>
      <c r="B15" s="8"/>
      <c r="C15" s="8"/>
      <c r="D15" s="4"/>
      <c r="E15" s="4"/>
      <c r="F15" s="4"/>
      <c r="G15" s="4"/>
      <c r="H15" s="4"/>
      <c r="I15" s="5" t="s">
        <v>12</v>
      </c>
      <c r="J15" s="4"/>
      <c r="K15" s="5" t="s">
        <v>13</v>
      </c>
      <c r="M15" s="5" t="s">
        <v>184</v>
      </c>
      <c r="N15" s="11"/>
      <c r="P15" s="7" t="s">
        <v>29</v>
      </c>
      <c r="T15" s="15" t="s">
        <v>12</v>
      </c>
      <c r="U15" s="4"/>
      <c r="V15" s="5" t="s">
        <v>13</v>
      </c>
      <c r="X15" s="5" t="s">
        <v>217</v>
      </c>
      <c r="Y15" s="5" t="s">
        <v>217</v>
      </c>
      <c r="Z15" s="5" t="s">
        <v>217</v>
      </c>
      <c r="AA15" s="5" t="s">
        <v>217</v>
      </c>
      <c r="AB15" s="11"/>
      <c r="AD15" s="7" t="s">
        <v>81</v>
      </c>
      <c r="AF15" s="5" t="s">
        <v>12</v>
      </c>
      <c r="AG15" s="4"/>
      <c r="AH15" s="5" t="s">
        <v>13</v>
      </c>
      <c r="AJ15" s="5" t="s">
        <v>217</v>
      </c>
    </row>
    <row r="16" spans="1:36" ht="15" x14ac:dyDescent="0.25">
      <c r="A16" s="5" t="s">
        <v>3</v>
      </c>
      <c r="B16" s="4"/>
      <c r="C16" s="4"/>
      <c r="D16" s="4"/>
      <c r="E16" s="4"/>
      <c r="F16" s="4"/>
      <c r="G16" s="4"/>
      <c r="H16" s="4"/>
      <c r="N16" s="11"/>
      <c r="P16" s="5" t="s">
        <v>30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12"/>
      <c r="AD16" s="5" t="s">
        <v>82</v>
      </c>
      <c r="AE16" s="5"/>
      <c r="AF16" s="5"/>
      <c r="AG16" s="4"/>
      <c r="AH16" s="4"/>
      <c r="AI16" s="4"/>
    </row>
    <row r="17" spans="1:36" ht="14.25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N17" s="11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12"/>
      <c r="AD17" s="4"/>
      <c r="AE17" s="4"/>
      <c r="AG17" s="4"/>
      <c r="AH17" s="4"/>
      <c r="AI17" s="4"/>
      <c r="AJ17" s="4"/>
    </row>
    <row r="18" spans="1:36" ht="14.25" x14ac:dyDescent="0.2">
      <c r="A18" s="4" t="s">
        <v>4</v>
      </c>
      <c r="B18" s="4"/>
      <c r="C18" s="4"/>
      <c r="D18" s="4"/>
      <c r="E18" s="4"/>
      <c r="F18" s="4"/>
      <c r="G18" s="4"/>
      <c r="H18" s="4"/>
      <c r="I18" s="6">
        <v>19026</v>
      </c>
      <c r="J18" s="4"/>
      <c r="M18" s="4">
        <v>0</v>
      </c>
      <c r="N18" s="12" t="s">
        <v>8</v>
      </c>
      <c r="P18" s="9" t="s">
        <v>31</v>
      </c>
      <c r="Q18" s="9"/>
      <c r="R18" s="9"/>
      <c r="S18" s="9"/>
      <c r="U18" s="4"/>
      <c r="V18" s="4"/>
      <c r="W18" s="4"/>
      <c r="X18" s="4"/>
      <c r="Y18" s="4"/>
      <c r="Z18" s="4"/>
      <c r="AA18" s="4"/>
      <c r="AB18" s="11"/>
      <c r="AD18" s="4" t="s">
        <v>83</v>
      </c>
      <c r="AE18" s="4"/>
      <c r="AF18" s="4">
        <v>280</v>
      </c>
      <c r="AG18" s="4"/>
      <c r="AH18" s="16">
        <v>293</v>
      </c>
      <c r="AI18" s="4"/>
      <c r="AJ18" s="47">
        <v>293</v>
      </c>
    </row>
    <row r="19" spans="1:36" ht="14.25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M19" s="4"/>
      <c r="N19" s="12"/>
      <c r="P19" s="4" t="s">
        <v>18</v>
      </c>
      <c r="Q19" s="4"/>
      <c r="R19" s="4"/>
      <c r="S19" s="4"/>
      <c r="T19" s="4">
        <v>159</v>
      </c>
      <c r="U19" s="4"/>
      <c r="V19" s="16">
        <v>166</v>
      </c>
      <c r="W19" s="4"/>
      <c r="X19" s="4"/>
      <c r="Y19" s="4"/>
      <c r="Z19" s="4"/>
      <c r="AA19" s="4"/>
      <c r="AB19" s="12" t="s">
        <v>35</v>
      </c>
      <c r="AD19" s="4"/>
      <c r="AE19" s="4"/>
      <c r="AF19" s="4"/>
      <c r="AG19" s="4"/>
      <c r="AH19" s="4"/>
      <c r="AI19" s="4"/>
      <c r="AJ19" s="4"/>
    </row>
    <row r="20" spans="1:36" ht="14.25" x14ac:dyDescent="0.2">
      <c r="A20" s="4" t="s">
        <v>5</v>
      </c>
      <c r="B20" s="4"/>
      <c r="C20" s="4"/>
      <c r="D20" s="4"/>
      <c r="E20" s="4"/>
      <c r="F20" s="4"/>
      <c r="G20" s="4"/>
      <c r="H20" s="4"/>
      <c r="I20" s="4">
        <v>0</v>
      </c>
      <c r="J20" s="4"/>
      <c r="M20" s="4">
        <v>0</v>
      </c>
      <c r="N20" s="12" t="s">
        <v>9</v>
      </c>
      <c r="P20" s="10" t="s">
        <v>32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12"/>
      <c r="AD20" s="4" t="s">
        <v>84</v>
      </c>
      <c r="AE20" s="4"/>
      <c r="AF20" s="4">
        <v>0</v>
      </c>
      <c r="AG20" s="4"/>
      <c r="AH20" s="4"/>
      <c r="AI20" s="4"/>
      <c r="AJ20" s="4"/>
    </row>
    <row r="21" spans="1:36" ht="14.25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M21" s="4"/>
      <c r="N21" s="12"/>
      <c r="P21" s="4" t="s">
        <v>33</v>
      </c>
      <c r="Q21" s="4"/>
      <c r="R21" s="4"/>
      <c r="S21" s="4"/>
      <c r="T21" s="4">
        <v>0</v>
      </c>
      <c r="U21" s="4"/>
      <c r="V21" s="4"/>
      <c r="W21" s="4"/>
      <c r="X21" s="30">
        <v>200</v>
      </c>
      <c r="Y21" s="30">
        <v>200</v>
      </c>
      <c r="Z21" s="30">
        <v>200</v>
      </c>
      <c r="AA21" s="30">
        <v>200</v>
      </c>
      <c r="AB21" s="12" t="s">
        <v>40</v>
      </c>
      <c r="AD21" s="4"/>
      <c r="AE21" s="4"/>
      <c r="AF21" s="4"/>
      <c r="AG21" s="4"/>
      <c r="AH21" s="4"/>
      <c r="AI21" s="4"/>
      <c r="AJ21" s="4"/>
    </row>
    <row r="22" spans="1:36" ht="14.25" x14ac:dyDescent="0.2">
      <c r="A22" s="4" t="s">
        <v>6</v>
      </c>
      <c r="B22" s="4"/>
      <c r="C22" s="4"/>
      <c r="D22" s="4"/>
      <c r="E22" s="4"/>
      <c r="F22" s="4"/>
      <c r="G22" s="4"/>
      <c r="H22" s="4"/>
      <c r="I22" s="4">
        <v>859</v>
      </c>
      <c r="J22" s="4"/>
      <c r="M22" s="4">
        <v>0</v>
      </c>
      <c r="N22" s="12" t="s">
        <v>10</v>
      </c>
      <c r="P22" s="4" t="s">
        <v>34</v>
      </c>
      <c r="Q22" s="4"/>
      <c r="R22" s="4"/>
      <c r="S22" s="4"/>
      <c r="T22" s="4">
        <v>0</v>
      </c>
      <c r="U22" s="4"/>
      <c r="V22" s="4"/>
      <c r="W22" s="4"/>
      <c r="X22" s="30">
        <v>24</v>
      </c>
      <c r="Y22" s="30">
        <v>24</v>
      </c>
      <c r="Z22" s="30">
        <v>24</v>
      </c>
      <c r="AA22" s="30">
        <v>24</v>
      </c>
      <c r="AB22" s="12" t="s">
        <v>41</v>
      </c>
      <c r="AD22" s="4" t="s">
        <v>85</v>
      </c>
      <c r="AE22" s="4"/>
      <c r="AF22" s="4">
        <v>0</v>
      </c>
      <c r="AG22" s="4"/>
      <c r="AH22" s="4"/>
      <c r="AI22" s="4"/>
      <c r="AJ22" s="4"/>
    </row>
    <row r="23" spans="1:36" ht="14.2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M23" s="4"/>
      <c r="N23" s="12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12"/>
      <c r="AD23" s="4"/>
      <c r="AE23" s="4"/>
      <c r="AF23" s="4"/>
      <c r="AG23" s="4"/>
      <c r="AH23" s="4"/>
      <c r="AI23" s="4"/>
      <c r="AJ23" s="4"/>
    </row>
    <row r="24" spans="1:36" ht="14.25" x14ac:dyDescent="0.2">
      <c r="A24" s="4" t="s">
        <v>7</v>
      </c>
      <c r="B24" s="4"/>
      <c r="C24" s="4"/>
      <c r="D24" s="4"/>
      <c r="E24" s="4"/>
      <c r="F24" s="4"/>
      <c r="G24" s="4"/>
      <c r="H24" s="4"/>
      <c r="I24" s="4">
        <v>0</v>
      </c>
      <c r="J24" s="4"/>
      <c r="M24" s="4">
        <v>0</v>
      </c>
      <c r="N24" s="12" t="s">
        <v>11</v>
      </c>
      <c r="P24" s="9" t="s">
        <v>36</v>
      </c>
      <c r="Q24" s="9"/>
      <c r="R24" s="9"/>
      <c r="S24" s="9"/>
      <c r="T24" s="4"/>
      <c r="U24" s="4"/>
      <c r="V24" s="4"/>
      <c r="W24" s="4"/>
      <c r="X24" s="4"/>
      <c r="Y24" s="4"/>
      <c r="Z24" s="4"/>
      <c r="AA24" s="4"/>
      <c r="AB24" s="12"/>
      <c r="AD24" s="4"/>
      <c r="AE24" s="4"/>
      <c r="AF24" s="4"/>
      <c r="AG24" s="4"/>
      <c r="AH24" s="4"/>
      <c r="AI24" s="4"/>
      <c r="AJ24" s="4"/>
    </row>
    <row r="25" spans="1:36" ht="15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N25" s="11"/>
      <c r="P25" s="4" t="s">
        <v>37</v>
      </c>
      <c r="Q25" s="4"/>
      <c r="R25" s="4"/>
      <c r="S25" s="4"/>
      <c r="T25" s="4">
        <v>3</v>
      </c>
      <c r="U25" s="4"/>
      <c r="V25" s="16">
        <v>3</v>
      </c>
      <c r="W25" s="4"/>
      <c r="X25" s="4"/>
      <c r="Y25" s="4"/>
      <c r="Z25" s="4"/>
      <c r="AA25" s="4"/>
      <c r="AB25" s="12" t="s">
        <v>35</v>
      </c>
      <c r="AD25" s="5" t="s">
        <v>1</v>
      </c>
      <c r="AE25" s="4"/>
      <c r="AF25" s="4"/>
      <c r="AG25" s="4"/>
      <c r="AH25" s="4"/>
      <c r="AI25" s="4"/>
      <c r="AJ25" s="4"/>
    </row>
    <row r="26" spans="1:36" ht="14.2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N26" s="11"/>
      <c r="P26" s="4" t="s">
        <v>38</v>
      </c>
      <c r="Q26" s="4"/>
      <c r="R26" s="4"/>
      <c r="S26" s="4"/>
      <c r="T26" s="4">
        <v>0</v>
      </c>
      <c r="U26" s="4"/>
      <c r="V26" s="4"/>
      <c r="W26" s="4"/>
      <c r="X26" s="4"/>
      <c r="Y26" s="4"/>
      <c r="Z26" s="4"/>
      <c r="AA26" s="4"/>
      <c r="AB26" s="12" t="s">
        <v>42</v>
      </c>
      <c r="AD26" s="4" t="s">
        <v>86</v>
      </c>
      <c r="AE26" s="4"/>
      <c r="AF26" s="4">
        <v>0</v>
      </c>
      <c r="AG26" s="4"/>
      <c r="AH26" s="4"/>
      <c r="AI26" s="4"/>
      <c r="AJ26" s="4"/>
    </row>
    <row r="27" spans="1:36" ht="15" x14ac:dyDescent="0.25">
      <c r="A27" s="5" t="s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N27" s="11"/>
      <c r="P27" s="4" t="s">
        <v>39</v>
      </c>
      <c r="Q27" s="4"/>
      <c r="R27" s="4"/>
      <c r="S27" s="4"/>
      <c r="T27" s="4">
        <v>0</v>
      </c>
      <c r="U27" s="4"/>
      <c r="V27" s="4"/>
      <c r="W27" s="4"/>
      <c r="X27" s="4"/>
      <c r="Y27" s="4"/>
      <c r="Z27" s="4"/>
      <c r="AA27" s="4"/>
      <c r="AB27" s="12" t="s">
        <v>42</v>
      </c>
      <c r="AD27" s="4"/>
      <c r="AE27" s="4"/>
      <c r="AG27" s="4"/>
      <c r="AH27" s="4"/>
      <c r="AI27" s="4"/>
      <c r="AJ27" s="4"/>
    </row>
    <row r="28" spans="1:36" ht="14.25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N28" s="11"/>
      <c r="P28" s="10" t="s">
        <v>32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11"/>
      <c r="AD28" s="4" t="s">
        <v>87</v>
      </c>
      <c r="AE28" s="4"/>
      <c r="AF28" s="4">
        <v>144594</v>
      </c>
      <c r="AG28" s="4"/>
      <c r="AH28" s="22">
        <v>151371</v>
      </c>
      <c r="AI28" s="4"/>
      <c r="AJ28" s="47">
        <v>151371</v>
      </c>
    </row>
    <row r="29" spans="1:36" ht="14.25" x14ac:dyDescent="0.2">
      <c r="A29" s="4" t="s">
        <v>15</v>
      </c>
      <c r="B29" s="4"/>
      <c r="C29" s="4"/>
      <c r="D29" s="4"/>
      <c r="E29" s="4"/>
      <c r="F29" s="4"/>
      <c r="G29" s="4"/>
      <c r="H29" s="4"/>
      <c r="I29" s="4">
        <v>36852</v>
      </c>
      <c r="J29" s="4"/>
      <c r="K29" s="16">
        <v>38976</v>
      </c>
      <c r="M29" s="4">
        <v>38976.210000000006</v>
      </c>
      <c r="N29" s="12" t="s">
        <v>8</v>
      </c>
      <c r="P29" s="4" t="s">
        <v>33</v>
      </c>
      <c r="Q29" s="4"/>
      <c r="R29" s="4"/>
      <c r="S29" s="4"/>
      <c r="T29" s="4">
        <v>0</v>
      </c>
      <c r="U29" s="4"/>
      <c r="V29" s="4"/>
      <c r="W29" s="4"/>
      <c r="X29" s="30">
        <v>200</v>
      </c>
      <c r="Y29" s="30">
        <v>200</v>
      </c>
      <c r="Z29" s="30">
        <v>200</v>
      </c>
      <c r="AA29" s="30">
        <v>200</v>
      </c>
      <c r="AB29" s="12" t="s">
        <v>40</v>
      </c>
      <c r="AD29" s="4"/>
      <c r="AE29" s="4"/>
      <c r="AF29" s="4"/>
      <c r="AG29" s="4"/>
      <c r="AH29" s="4"/>
      <c r="AI29" s="4"/>
      <c r="AJ29" s="4"/>
    </row>
    <row r="30" spans="1:36" ht="14.25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M30" s="4"/>
      <c r="N30" s="12"/>
      <c r="P30" s="4" t="s">
        <v>34</v>
      </c>
      <c r="Q30" s="4"/>
      <c r="R30" s="4"/>
      <c r="S30" s="4"/>
      <c r="T30" s="4">
        <v>0</v>
      </c>
      <c r="U30" s="4"/>
      <c r="V30" s="4"/>
      <c r="W30" s="4"/>
      <c r="X30" s="30">
        <v>24</v>
      </c>
      <c r="Y30" s="30">
        <v>24</v>
      </c>
      <c r="Z30" s="30">
        <v>24</v>
      </c>
      <c r="AA30" s="30">
        <v>24</v>
      </c>
      <c r="AB30" s="12" t="s">
        <v>41</v>
      </c>
      <c r="AD30" s="4" t="s">
        <v>88</v>
      </c>
      <c r="AE30" s="4"/>
      <c r="AF30" s="4">
        <v>0</v>
      </c>
      <c r="AG30" s="4"/>
      <c r="AH30" s="4"/>
      <c r="AI30" s="4"/>
      <c r="AJ30" s="4"/>
    </row>
    <row r="31" spans="1:36" ht="14.25" x14ac:dyDescent="0.2">
      <c r="A31" s="4" t="s">
        <v>16</v>
      </c>
      <c r="B31" s="4"/>
      <c r="C31" s="4"/>
      <c r="D31" s="4"/>
      <c r="E31" s="4"/>
      <c r="F31" s="4"/>
      <c r="G31" s="4"/>
      <c r="H31" s="4"/>
      <c r="I31" s="4">
        <v>0</v>
      </c>
      <c r="J31" s="4"/>
      <c r="K31" s="4"/>
      <c r="M31" s="4"/>
      <c r="N31" s="12" t="s">
        <v>8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12"/>
      <c r="AD31" s="4"/>
      <c r="AE31" s="4"/>
      <c r="AF31" s="4"/>
      <c r="AG31" s="4"/>
      <c r="AH31" s="4"/>
      <c r="AI31" s="4"/>
      <c r="AJ31" s="4"/>
    </row>
    <row r="32" spans="1:36" ht="14.2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M32" s="4"/>
      <c r="N32" s="12"/>
      <c r="P32" s="9" t="s">
        <v>43</v>
      </c>
      <c r="Q32" s="9"/>
      <c r="R32" s="9"/>
      <c r="S32" s="9"/>
      <c r="T32" s="4"/>
      <c r="U32" s="4"/>
      <c r="V32" s="4"/>
      <c r="W32" s="4"/>
      <c r="X32" s="4"/>
      <c r="Y32" s="4"/>
      <c r="Z32" s="4"/>
      <c r="AA32" s="4"/>
      <c r="AB32" s="12"/>
      <c r="AD32" s="4" t="s">
        <v>89</v>
      </c>
      <c r="AE32" s="4"/>
      <c r="AF32" s="4">
        <v>22321</v>
      </c>
      <c r="AG32" s="4"/>
      <c r="AH32" s="4"/>
      <c r="AI32" s="4"/>
      <c r="AJ32" s="4"/>
    </row>
    <row r="33" spans="1:36" ht="14.25" x14ac:dyDescent="0.2">
      <c r="A33" s="4" t="s">
        <v>17</v>
      </c>
      <c r="B33" s="4"/>
      <c r="C33" s="4"/>
      <c r="D33" s="4"/>
      <c r="E33" s="4"/>
      <c r="F33" s="4"/>
      <c r="G33" s="4"/>
      <c r="H33" s="4"/>
      <c r="I33" s="4">
        <v>24409</v>
      </c>
      <c r="J33" s="4"/>
      <c r="K33" s="16">
        <f>I33+2018.52+I37</f>
        <v>37458.520000000004</v>
      </c>
      <c r="M33" s="4">
        <v>37458.520000000004</v>
      </c>
      <c r="N33" s="12" t="s">
        <v>8</v>
      </c>
      <c r="P33" s="4" t="s">
        <v>198</v>
      </c>
      <c r="Q33" s="4"/>
      <c r="R33" s="4"/>
      <c r="S33" s="4"/>
      <c r="T33" s="4">
        <v>256</v>
      </c>
      <c r="U33" s="4"/>
      <c r="V33" s="16">
        <v>268</v>
      </c>
      <c r="W33" s="4"/>
      <c r="X33" s="4"/>
      <c r="Y33" s="4"/>
      <c r="Z33" s="4"/>
      <c r="AA33" s="4"/>
      <c r="AB33" s="12" t="s">
        <v>35</v>
      </c>
      <c r="AD33" s="4"/>
      <c r="AE33" s="4"/>
      <c r="AF33" s="4"/>
      <c r="AG33" s="4"/>
      <c r="AH33" s="4"/>
      <c r="AI33" s="4"/>
      <c r="AJ33" s="4"/>
    </row>
    <row r="34" spans="1:36" ht="14.25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M34" s="4"/>
      <c r="N34" s="12"/>
      <c r="P34" s="4" t="s">
        <v>38</v>
      </c>
      <c r="Q34" s="4"/>
      <c r="R34" s="4"/>
      <c r="S34" s="4"/>
      <c r="T34" s="4">
        <v>0</v>
      </c>
      <c r="U34" s="4"/>
      <c r="V34" s="4"/>
      <c r="W34" s="4"/>
      <c r="X34" s="4"/>
      <c r="Y34" s="4"/>
      <c r="Z34" s="4"/>
      <c r="AA34" s="4"/>
      <c r="AB34" s="12" t="s">
        <v>42</v>
      </c>
      <c r="AD34" s="4" t="s">
        <v>90</v>
      </c>
      <c r="AE34" s="4"/>
      <c r="AF34" s="4">
        <v>0</v>
      </c>
      <c r="AG34" s="4"/>
      <c r="AH34" s="4"/>
      <c r="AI34" s="4"/>
      <c r="AJ34" s="4"/>
    </row>
    <row r="35" spans="1:36" ht="14.25" x14ac:dyDescent="0.2">
      <c r="A35" s="4" t="s">
        <v>18</v>
      </c>
      <c r="B35" s="4"/>
      <c r="C35" s="4"/>
      <c r="D35" s="4"/>
      <c r="E35" s="4"/>
      <c r="F35" s="4"/>
      <c r="G35" s="4"/>
      <c r="H35" s="4"/>
      <c r="I35" s="4">
        <v>1412</v>
      </c>
      <c r="J35" s="4"/>
      <c r="K35" s="16">
        <f>I35+105.69</f>
        <v>1517.69</v>
      </c>
      <c r="M35" s="4">
        <v>1517.69</v>
      </c>
      <c r="N35" s="12" t="s">
        <v>8</v>
      </c>
      <c r="P35" s="4" t="s">
        <v>39</v>
      </c>
      <c r="Q35" s="4"/>
      <c r="R35" s="4"/>
      <c r="S35" s="4"/>
      <c r="T35" s="4">
        <v>0</v>
      </c>
      <c r="U35" s="4"/>
      <c r="V35" s="4"/>
      <c r="W35" s="4"/>
      <c r="X35" s="4"/>
      <c r="Y35" s="4"/>
      <c r="Z35" s="4"/>
      <c r="AA35" s="4"/>
      <c r="AB35" s="12" t="s">
        <v>42</v>
      </c>
      <c r="AD35" s="4"/>
      <c r="AE35" s="4"/>
      <c r="AF35" s="4"/>
      <c r="AG35" s="4"/>
      <c r="AH35" s="4"/>
      <c r="AI35" s="4"/>
      <c r="AJ35" s="4"/>
    </row>
    <row r="36" spans="1:36" ht="14.2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M36" s="4"/>
      <c r="N36" s="12"/>
      <c r="P36" s="10" t="s">
        <v>32</v>
      </c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11"/>
      <c r="AD36" s="4" t="s">
        <v>91</v>
      </c>
      <c r="AE36" s="4"/>
      <c r="AF36" s="4">
        <v>0</v>
      </c>
      <c r="AG36" s="4"/>
      <c r="AH36" s="4"/>
      <c r="AI36" s="4"/>
      <c r="AJ36" s="4"/>
    </row>
    <row r="37" spans="1:36" ht="14.25" x14ac:dyDescent="0.2">
      <c r="A37" s="4" t="s">
        <v>19</v>
      </c>
      <c r="B37" s="4"/>
      <c r="C37" s="4"/>
      <c r="D37" s="4"/>
      <c r="E37" s="4"/>
      <c r="F37" s="4"/>
      <c r="G37" s="4"/>
      <c r="H37" s="4"/>
      <c r="I37" s="4">
        <v>11031</v>
      </c>
      <c r="J37" s="4"/>
      <c r="K37" s="16">
        <v>0</v>
      </c>
      <c r="M37" s="4">
        <v>0</v>
      </c>
      <c r="N37" s="12" t="s">
        <v>9</v>
      </c>
      <c r="P37" s="4" t="s">
        <v>33</v>
      </c>
      <c r="Q37" s="4"/>
      <c r="R37" s="4"/>
      <c r="S37" s="4"/>
      <c r="T37" s="4">
        <v>0</v>
      </c>
      <c r="U37" s="4"/>
      <c r="V37" s="4"/>
      <c r="W37" s="4"/>
      <c r="X37" s="30">
        <v>180</v>
      </c>
      <c r="Y37" s="30">
        <v>180</v>
      </c>
      <c r="Z37" s="30">
        <v>180</v>
      </c>
      <c r="AA37" s="30">
        <v>180</v>
      </c>
      <c r="AB37" s="12" t="s">
        <v>40</v>
      </c>
      <c r="AD37" s="4"/>
      <c r="AE37" s="4"/>
      <c r="AF37" s="4"/>
      <c r="AG37" s="4"/>
      <c r="AH37" s="4"/>
      <c r="AI37" s="4"/>
      <c r="AJ37" s="4"/>
    </row>
    <row r="38" spans="1:36" ht="14.2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N38" s="11"/>
      <c r="P38" s="4" t="s">
        <v>34</v>
      </c>
      <c r="Q38" s="4"/>
      <c r="R38" s="4"/>
      <c r="S38" s="4"/>
      <c r="T38" s="4">
        <v>0</v>
      </c>
      <c r="U38" s="4"/>
      <c r="V38" s="4"/>
      <c r="W38" s="4"/>
      <c r="X38" s="30">
        <v>6</v>
      </c>
      <c r="Y38" s="30">
        <v>8</v>
      </c>
      <c r="Z38" s="30">
        <v>12</v>
      </c>
      <c r="AA38" s="30">
        <v>24</v>
      </c>
      <c r="AB38" s="12" t="s">
        <v>41</v>
      </c>
      <c r="AD38" s="4" t="s">
        <v>92</v>
      </c>
      <c r="AE38" s="4"/>
      <c r="AF38" s="4">
        <v>0</v>
      </c>
      <c r="AG38" s="4"/>
      <c r="AH38" s="4"/>
      <c r="AI38" s="4"/>
      <c r="AJ38" s="4"/>
    </row>
    <row r="39" spans="1:36" ht="15" x14ac:dyDescent="0.25">
      <c r="A39" s="5" t="s">
        <v>20</v>
      </c>
      <c r="B39" s="4"/>
      <c r="C39" s="4"/>
      <c r="D39" s="4"/>
      <c r="E39" s="4"/>
      <c r="F39" s="4"/>
      <c r="G39" s="4"/>
      <c r="H39" s="4"/>
      <c r="I39" s="4"/>
      <c r="J39" s="4"/>
      <c r="K39" s="4"/>
      <c r="N39" s="11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12"/>
      <c r="AD39" s="4"/>
      <c r="AE39" s="4"/>
      <c r="AF39" s="4"/>
      <c r="AG39" s="4"/>
      <c r="AH39" s="4"/>
      <c r="AI39" s="4"/>
      <c r="AJ39" s="4"/>
    </row>
    <row r="40" spans="1:36" ht="14.25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N40" s="11"/>
      <c r="P40" s="9" t="s">
        <v>44</v>
      </c>
      <c r="Q40" s="9"/>
      <c r="R40" s="9"/>
      <c r="S40" s="9"/>
      <c r="T40" s="4"/>
      <c r="U40" s="4"/>
      <c r="V40" s="4"/>
      <c r="W40" s="4"/>
      <c r="X40" s="4"/>
      <c r="Y40" s="4"/>
      <c r="Z40" s="4"/>
      <c r="AA40" s="4"/>
      <c r="AB40" s="12"/>
      <c r="AD40" s="4" t="s">
        <v>93</v>
      </c>
      <c r="AE40" s="4"/>
      <c r="AF40" s="4">
        <v>0</v>
      </c>
      <c r="AG40" s="4"/>
      <c r="AH40" s="4"/>
      <c r="AI40" s="4"/>
      <c r="AJ40" s="4"/>
    </row>
    <row r="41" spans="1:36" ht="14.25" x14ac:dyDescent="0.2">
      <c r="A41" s="4" t="s">
        <v>22</v>
      </c>
      <c r="B41" s="4"/>
      <c r="C41" s="4"/>
      <c r="D41" s="4"/>
      <c r="E41" s="4"/>
      <c r="F41" s="4"/>
      <c r="G41" s="4"/>
      <c r="H41" s="4"/>
      <c r="I41" s="4"/>
      <c r="J41" s="4"/>
      <c r="K41" s="4"/>
      <c r="N41" s="11"/>
      <c r="P41" s="4" t="s">
        <v>37</v>
      </c>
      <c r="Q41" s="4"/>
      <c r="R41" s="4"/>
      <c r="S41" s="4"/>
      <c r="T41" s="4">
        <v>110</v>
      </c>
      <c r="U41" s="4"/>
      <c r="V41" s="16">
        <v>114</v>
      </c>
      <c r="W41" s="4"/>
      <c r="X41" s="4"/>
      <c r="Y41" s="4"/>
      <c r="Z41" s="4"/>
      <c r="AA41" s="4"/>
      <c r="AB41" s="12" t="s">
        <v>35</v>
      </c>
      <c r="AD41" s="4"/>
      <c r="AE41" s="4"/>
      <c r="AF41" s="4"/>
      <c r="AG41" s="4"/>
      <c r="AH41" s="4"/>
      <c r="AJ41" s="4"/>
    </row>
    <row r="42" spans="1:36" ht="1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N42" s="11"/>
      <c r="P42" s="4" t="s">
        <v>38</v>
      </c>
      <c r="Q42" s="4"/>
      <c r="R42" s="4"/>
      <c r="S42" s="4"/>
      <c r="T42" s="4">
        <v>0</v>
      </c>
      <c r="U42" s="4"/>
      <c r="V42" s="4"/>
      <c r="W42" s="4"/>
      <c r="X42" s="4"/>
      <c r="Y42" s="4"/>
      <c r="Z42" s="4"/>
      <c r="AA42" s="4"/>
      <c r="AB42" s="12" t="s">
        <v>42</v>
      </c>
      <c r="AD42" s="5" t="s">
        <v>95</v>
      </c>
      <c r="AE42" s="4"/>
      <c r="AF42" s="4"/>
      <c r="AG42" s="4"/>
      <c r="AH42" s="4"/>
    </row>
    <row r="43" spans="1:36" ht="15" x14ac:dyDescent="0.25">
      <c r="A43" s="5" t="s">
        <v>23</v>
      </c>
      <c r="B43" s="4"/>
      <c r="C43" s="4"/>
      <c r="D43" s="4"/>
      <c r="E43" s="4"/>
      <c r="F43" s="4"/>
      <c r="G43" s="4"/>
      <c r="H43" s="4"/>
      <c r="I43" s="4"/>
      <c r="J43" s="4"/>
      <c r="K43" s="4"/>
      <c r="N43" s="11"/>
      <c r="P43" s="4" t="s">
        <v>39</v>
      </c>
      <c r="Q43" s="4"/>
      <c r="R43" s="4"/>
      <c r="S43" s="4"/>
      <c r="T43" s="4">
        <v>0</v>
      </c>
      <c r="U43" s="4"/>
      <c r="V43" s="4"/>
      <c r="W43" s="4"/>
      <c r="X43" s="4"/>
      <c r="Y43" s="4"/>
      <c r="Z43" s="4"/>
      <c r="AA43" s="4"/>
      <c r="AB43" s="12" t="s">
        <v>42</v>
      </c>
      <c r="AD43" s="4" t="s">
        <v>96</v>
      </c>
      <c r="AE43" s="4"/>
      <c r="AF43" s="4">
        <v>0</v>
      </c>
      <c r="AG43" s="4"/>
      <c r="AH43" s="4"/>
    </row>
    <row r="44" spans="1:36" ht="14.25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N44" s="11"/>
      <c r="P44" s="10" t="s">
        <v>32</v>
      </c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11"/>
      <c r="AD44" s="4"/>
      <c r="AE44" s="4"/>
      <c r="AF44" s="4"/>
      <c r="AG44" s="4"/>
      <c r="AH44" s="4"/>
      <c r="AJ44" s="4"/>
    </row>
    <row r="45" spans="1:36" ht="14.25" x14ac:dyDescent="0.2">
      <c r="A45" s="4" t="s">
        <v>24</v>
      </c>
      <c r="B45" s="4"/>
      <c r="C45" s="4"/>
      <c r="D45" s="4"/>
      <c r="E45" s="4"/>
      <c r="F45" s="4"/>
      <c r="G45" s="4"/>
      <c r="H45" s="4"/>
      <c r="I45" s="4">
        <v>221.8</v>
      </c>
      <c r="J45" s="4"/>
      <c r="K45" s="4"/>
      <c r="M45" s="4">
        <v>221.8</v>
      </c>
      <c r="N45" s="12" t="s">
        <v>26</v>
      </c>
      <c r="P45" s="4" t="s">
        <v>33</v>
      </c>
      <c r="Q45" s="4"/>
      <c r="R45" s="4"/>
      <c r="S45" s="4"/>
      <c r="T45" s="4">
        <v>0</v>
      </c>
      <c r="U45" s="4"/>
      <c r="V45" s="4"/>
      <c r="W45" s="4"/>
      <c r="X45" s="30">
        <v>200</v>
      </c>
      <c r="Y45" s="30">
        <v>200</v>
      </c>
      <c r="Z45" s="30">
        <v>200</v>
      </c>
      <c r="AA45" s="30">
        <v>200</v>
      </c>
      <c r="AB45" s="12" t="s">
        <v>40</v>
      </c>
      <c r="AD45" s="4" t="s">
        <v>97</v>
      </c>
      <c r="AE45" s="4"/>
      <c r="AF45" s="4">
        <v>0</v>
      </c>
      <c r="AG45" s="4"/>
      <c r="AH45" s="4"/>
      <c r="AJ45" s="4"/>
    </row>
    <row r="46" spans="1:36" ht="14.25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M46" s="4"/>
      <c r="N46" s="12"/>
      <c r="P46" s="4" t="s">
        <v>34</v>
      </c>
      <c r="Q46" s="4"/>
      <c r="R46" s="4"/>
      <c r="S46" s="4"/>
      <c r="T46" s="4">
        <v>0</v>
      </c>
      <c r="U46" s="4"/>
      <c r="V46" s="4"/>
      <c r="W46" s="4"/>
      <c r="X46" s="30">
        <v>24</v>
      </c>
      <c r="Y46" s="30">
        <v>24</v>
      </c>
      <c r="Z46" s="30">
        <v>24</v>
      </c>
      <c r="AA46" s="30">
        <v>24</v>
      </c>
      <c r="AB46" s="12" t="s">
        <v>41</v>
      </c>
      <c r="AD46" s="4"/>
      <c r="AE46" s="4"/>
      <c r="AF46" s="4"/>
      <c r="AG46" s="4"/>
      <c r="AH46" s="4"/>
      <c r="AJ46" s="4"/>
    </row>
    <row r="47" spans="1:36" ht="14.25" x14ac:dyDescent="0.2">
      <c r="A47" s="4" t="s">
        <v>25</v>
      </c>
      <c r="B47" s="4"/>
      <c r="C47" s="4"/>
      <c r="D47" s="4"/>
      <c r="E47" s="4"/>
      <c r="F47" s="4"/>
      <c r="G47" s="4"/>
      <c r="H47" s="4"/>
      <c r="I47" s="4">
        <v>170</v>
      </c>
      <c r="J47" s="4"/>
      <c r="K47" s="4"/>
      <c r="M47" s="47">
        <v>100</v>
      </c>
      <c r="N47" s="12" t="s">
        <v>27</v>
      </c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12"/>
      <c r="AD47" s="4"/>
      <c r="AE47" s="4"/>
      <c r="AF47" s="4"/>
      <c r="AG47" s="4"/>
      <c r="AH47" s="4"/>
    </row>
    <row r="48" spans="1:36" ht="14.25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N48" s="11"/>
      <c r="P48" s="4" t="s">
        <v>45</v>
      </c>
      <c r="Q48" s="4"/>
      <c r="R48" s="4"/>
      <c r="S48" s="4"/>
      <c r="T48" s="4">
        <v>27</v>
      </c>
      <c r="U48" s="4"/>
      <c r="V48" s="16">
        <v>28</v>
      </c>
      <c r="W48" s="4"/>
      <c r="X48" s="4"/>
      <c r="Y48" s="4"/>
      <c r="Z48" s="4"/>
      <c r="AA48" s="4"/>
      <c r="AB48" s="12" t="s">
        <v>35</v>
      </c>
      <c r="AD48" s="4"/>
      <c r="AE48" s="4"/>
      <c r="AF48" s="4"/>
      <c r="AG48" s="4"/>
      <c r="AH48" s="4"/>
    </row>
    <row r="49" spans="1:36" ht="14.25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N49" s="11"/>
      <c r="P49" s="4" t="s">
        <v>38</v>
      </c>
      <c r="Q49" s="4"/>
      <c r="R49" s="4"/>
      <c r="S49" s="4"/>
      <c r="T49" s="4">
        <v>0</v>
      </c>
      <c r="U49" s="4"/>
      <c r="V49" s="4"/>
      <c r="W49" s="4"/>
      <c r="X49" s="4"/>
      <c r="Y49" s="4"/>
      <c r="Z49" s="4"/>
      <c r="AA49" s="4"/>
      <c r="AB49" s="12" t="s">
        <v>42</v>
      </c>
      <c r="AD49" s="4"/>
      <c r="AE49" s="4"/>
      <c r="AF49" s="4"/>
      <c r="AG49" s="4"/>
      <c r="AH49" s="4"/>
    </row>
    <row r="50" spans="1:36" ht="15" x14ac:dyDescent="0.25">
      <c r="A50" s="5" t="s">
        <v>28</v>
      </c>
      <c r="B50" s="4"/>
      <c r="C50" s="4"/>
      <c r="D50" s="4"/>
      <c r="E50" s="4"/>
      <c r="F50" s="4"/>
      <c r="G50" s="4"/>
      <c r="H50" s="4"/>
      <c r="I50" s="4"/>
      <c r="J50" s="4"/>
      <c r="K50" s="4"/>
      <c r="N50" s="11"/>
      <c r="P50" s="4" t="s">
        <v>39</v>
      </c>
      <c r="Q50" s="4"/>
      <c r="R50" s="4"/>
      <c r="S50" s="4"/>
      <c r="T50" s="4">
        <v>0</v>
      </c>
      <c r="U50" s="4"/>
      <c r="V50" s="4"/>
      <c r="W50" s="4"/>
      <c r="X50" s="4"/>
      <c r="Y50" s="4"/>
      <c r="Z50" s="4"/>
      <c r="AA50" s="4"/>
      <c r="AB50" s="12" t="s">
        <v>42</v>
      </c>
      <c r="AD50" s="4"/>
      <c r="AE50" s="4"/>
      <c r="AF50" s="4"/>
      <c r="AG50" s="4"/>
      <c r="AH50" s="4"/>
    </row>
    <row r="51" spans="1:36" ht="14.25" x14ac:dyDescent="0.2">
      <c r="A51" s="4" t="s">
        <v>102</v>
      </c>
      <c r="B51" s="4"/>
      <c r="C51" s="4"/>
      <c r="D51" s="4"/>
      <c r="E51" s="4"/>
      <c r="F51" s="4"/>
      <c r="G51" s="4"/>
      <c r="H51" s="4"/>
      <c r="I51" s="4"/>
      <c r="J51" s="4"/>
      <c r="K51" s="4"/>
      <c r="N51" s="11"/>
      <c r="P51" s="10" t="s">
        <v>32</v>
      </c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11"/>
      <c r="AD51" s="4"/>
      <c r="AE51" s="4"/>
      <c r="AF51" s="4"/>
      <c r="AG51" s="4"/>
      <c r="AH51" s="4"/>
    </row>
    <row r="52" spans="1:36" ht="14.25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N52" s="11"/>
      <c r="P52" s="4" t="s">
        <v>33</v>
      </c>
      <c r="T52" s="4">
        <v>0</v>
      </c>
      <c r="X52" s="30">
        <v>200</v>
      </c>
      <c r="Y52" s="30">
        <v>200</v>
      </c>
      <c r="Z52" s="30">
        <v>200</v>
      </c>
      <c r="AA52" s="30">
        <v>200</v>
      </c>
      <c r="AB52" s="12" t="s">
        <v>40</v>
      </c>
      <c r="AD52" s="4"/>
      <c r="AE52" s="4"/>
      <c r="AF52" s="4"/>
      <c r="AG52" s="4"/>
      <c r="AH52" s="4"/>
    </row>
    <row r="53" spans="1:36" ht="14.25" x14ac:dyDescent="0.2">
      <c r="A53" s="9" t="s">
        <v>103</v>
      </c>
      <c r="B53" s="9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12"/>
      <c r="P53" s="4" t="s">
        <v>34</v>
      </c>
      <c r="Q53" s="4"/>
      <c r="R53" s="4"/>
      <c r="S53" s="4"/>
      <c r="T53" s="4">
        <v>0</v>
      </c>
      <c r="U53" s="4"/>
      <c r="V53" s="4"/>
      <c r="W53" s="4"/>
      <c r="X53" s="30">
        <v>24</v>
      </c>
      <c r="Y53" s="30">
        <v>24</v>
      </c>
      <c r="Z53" s="30">
        <v>24</v>
      </c>
      <c r="AA53" s="30">
        <v>24</v>
      </c>
      <c r="AB53" s="12" t="s">
        <v>41</v>
      </c>
      <c r="AD53" s="4"/>
      <c r="AE53" s="4"/>
      <c r="AF53" s="4"/>
      <c r="AG53" s="4"/>
      <c r="AH53" s="4"/>
      <c r="AI53" s="4"/>
    </row>
    <row r="54" spans="1:36" ht="14.2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2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12"/>
      <c r="AD54" s="4"/>
      <c r="AE54" s="4"/>
      <c r="AF54" s="4"/>
      <c r="AG54" s="4"/>
      <c r="AH54" s="4"/>
      <c r="AI54" s="4"/>
      <c r="AJ54" s="4"/>
    </row>
    <row r="55" spans="1:36" ht="14.25" x14ac:dyDescent="0.2">
      <c r="A55" s="4" t="s">
        <v>0</v>
      </c>
      <c r="B55" s="4"/>
      <c r="C55" s="4"/>
      <c r="D55" s="4"/>
      <c r="E55" s="4"/>
      <c r="F55" s="4"/>
      <c r="G55" s="4"/>
      <c r="H55" s="4"/>
      <c r="I55" s="4" t="s">
        <v>113</v>
      </c>
      <c r="J55" s="4"/>
      <c r="K55" s="4"/>
      <c r="L55" s="4"/>
      <c r="M55" s="4"/>
      <c r="N55" s="12"/>
      <c r="P55" s="9" t="s">
        <v>46</v>
      </c>
      <c r="Q55" s="9"/>
      <c r="R55" s="9"/>
      <c r="S55" s="9"/>
      <c r="T55" s="4"/>
      <c r="U55" s="4"/>
      <c r="V55" s="4"/>
      <c r="W55" s="4"/>
      <c r="X55" s="4"/>
      <c r="Y55" s="4"/>
      <c r="Z55" s="4"/>
      <c r="AA55" s="4"/>
      <c r="AB55" s="12"/>
      <c r="AD55" s="4"/>
      <c r="AE55" s="4"/>
      <c r="AF55" s="4"/>
      <c r="AG55" s="4"/>
      <c r="AH55" s="4"/>
      <c r="AI55" s="4"/>
      <c r="AJ55" s="4"/>
    </row>
    <row r="56" spans="1:36" ht="14.25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2"/>
      <c r="P56" s="4" t="s">
        <v>18</v>
      </c>
      <c r="Q56" s="4"/>
      <c r="R56" s="4"/>
      <c r="S56" s="4"/>
      <c r="T56" s="4">
        <v>58</v>
      </c>
      <c r="U56" s="4"/>
      <c r="V56" s="16">
        <v>61</v>
      </c>
      <c r="W56" s="4"/>
      <c r="X56" s="4"/>
      <c r="Y56" s="4"/>
      <c r="Z56" s="4"/>
      <c r="AA56" s="4"/>
      <c r="AB56" s="12" t="s">
        <v>35</v>
      </c>
      <c r="AD56" s="4"/>
      <c r="AE56" s="4"/>
      <c r="AF56" s="4"/>
      <c r="AG56" s="4"/>
      <c r="AH56" s="4"/>
      <c r="AI56" s="4"/>
      <c r="AJ56" s="4"/>
    </row>
    <row r="57" spans="1:36" ht="14.25" x14ac:dyDescent="0.2">
      <c r="A57" s="4" t="s">
        <v>104</v>
      </c>
      <c r="B57" s="4"/>
      <c r="C57" s="4"/>
      <c r="D57" s="4"/>
      <c r="E57" s="4"/>
      <c r="F57" s="4"/>
      <c r="G57" s="4"/>
      <c r="H57" s="4"/>
      <c r="I57" s="4">
        <v>2.0299999999999998</v>
      </c>
      <c r="J57" s="4"/>
      <c r="K57" s="28">
        <v>0</v>
      </c>
      <c r="L57" s="4"/>
      <c r="M57" s="4">
        <v>0</v>
      </c>
      <c r="N57" s="12" t="s">
        <v>26</v>
      </c>
      <c r="P57" s="10" t="s">
        <v>32</v>
      </c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12"/>
      <c r="AD57" s="4"/>
      <c r="AE57" s="4"/>
      <c r="AF57" s="4"/>
      <c r="AG57" s="4"/>
      <c r="AH57" s="4"/>
      <c r="AI57" s="4"/>
      <c r="AJ57" s="4"/>
    </row>
    <row r="58" spans="1:36" ht="14.2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12"/>
      <c r="P58" s="4" t="s">
        <v>33</v>
      </c>
      <c r="Q58" s="4"/>
      <c r="R58" s="4"/>
      <c r="S58" s="4"/>
      <c r="T58" s="4">
        <v>0</v>
      </c>
      <c r="U58" s="4"/>
      <c r="V58" s="4"/>
      <c r="W58" s="4"/>
      <c r="X58" s="30">
        <v>200</v>
      </c>
      <c r="Y58" s="30">
        <v>200</v>
      </c>
      <c r="Z58" s="30">
        <v>200</v>
      </c>
      <c r="AA58" s="30">
        <v>200</v>
      </c>
      <c r="AB58" s="12" t="s">
        <v>40</v>
      </c>
      <c r="AD58" s="4"/>
      <c r="AE58" s="4"/>
      <c r="AF58" s="4"/>
      <c r="AG58" s="4"/>
      <c r="AH58" s="4"/>
      <c r="AI58" s="4"/>
      <c r="AJ58" s="4"/>
    </row>
    <row r="59" spans="1:36" ht="14.25" x14ac:dyDescent="0.2">
      <c r="A59" s="4" t="s">
        <v>105</v>
      </c>
      <c r="B59" s="4"/>
      <c r="C59" s="4"/>
      <c r="D59" s="4"/>
      <c r="E59" s="4"/>
      <c r="F59" s="4"/>
      <c r="G59" s="4"/>
      <c r="H59" s="4"/>
      <c r="I59" s="4">
        <v>1.04</v>
      </c>
      <c r="J59" s="4"/>
      <c r="K59" s="4"/>
      <c r="L59" s="4"/>
      <c r="N59" s="12" t="s">
        <v>107</v>
      </c>
      <c r="P59" s="4" t="s">
        <v>34</v>
      </c>
      <c r="Q59" s="4"/>
      <c r="R59" s="4"/>
      <c r="S59" s="4"/>
      <c r="T59" s="4">
        <v>0</v>
      </c>
      <c r="U59" s="4"/>
      <c r="V59" s="4"/>
      <c r="W59" s="4"/>
      <c r="X59" s="30">
        <v>24</v>
      </c>
      <c r="Y59" s="30">
        <v>24</v>
      </c>
      <c r="Z59" s="30">
        <v>24</v>
      </c>
      <c r="AA59" s="30">
        <v>24</v>
      </c>
      <c r="AB59" s="12" t="s">
        <v>41</v>
      </c>
      <c r="AD59" s="4"/>
      <c r="AE59" s="4"/>
      <c r="AF59" s="4"/>
      <c r="AG59" s="4"/>
      <c r="AH59" s="4"/>
      <c r="AI59" s="4"/>
      <c r="AJ59" s="4"/>
    </row>
    <row r="60" spans="1:36" ht="14.2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N60" s="12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12"/>
      <c r="AD60" s="4"/>
      <c r="AE60" s="4"/>
      <c r="AF60" s="4"/>
      <c r="AG60" s="4"/>
      <c r="AH60" s="4"/>
      <c r="AI60" s="4"/>
      <c r="AJ60" s="4"/>
    </row>
    <row r="61" spans="1:36" ht="14.25" x14ac:dyDescent="0.2">
      <c r="A61" s="4" t="s">
        <v>106</v>
      </c>
      <c r="B61" s="4"/>
      <c r="C61" s="4"/>
      <c r="D61" s="4"/>
      <c r="E61" s="4"/>
      <c r="F61" s="4"/>
      <c r="G61" s="4"/>
      <c r="H61" s="4"/>
      <c r="I61" s="4">
        <v>3</v>
      </c>
      <c r="J61" s="4"/>
      <c r="K61" s="4"/>
      <c r="L61" s="4"/>
      <c r="M61" s="4"/>
      <c r="N61" s="12" t="s">
        <v>108</v>
      </c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12"/>
      <c r="AD61" s="4"/>
      <c r="AE61" s="4"/>
      <c r="AF61" s="4"/>
      <c r="AG61" s="4"/>
      <c r="AH61" s="4"/>
      <c r="AI61" s="4"/>
      <c r="AJ61" s="4"/>
    </row>
    <row r="62" spans="1:36" ht="1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12"/>
      <c r="P62" s="5" t="s">
        <v>47</v>
      </c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12"/>
      <c r="AD62" s="4"/>
      <c r="AE62" s="4"/>
      <c r="AF62" s="4"/>
      <c r="AG62" s="4"/>
      <c r="AH62" s="4"/>
      <c r="AI62" s="4"/>
    </row>
    <row r="63" spans="1:36" ht="14.25" x14ac:dyDescent="0.2">
      <c r="A63" s="9" t="s">
        <v>109</v>
      </c>
      <c r="B63" s="9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12"/>
      <c r="P63" s="9" t="s">
        <v>31</v>
      </c>
      <c r="Q63" s="9"/>
      <c r="R63" s="9"/>
      <c r="S63" s="9"/>
      <c r="T63" s="4"/>
      <c r="U63" s="4"/>
      <c r="V63" s="4"/>
      <c r="W63" s="4"/>
      <c r="X63" s="4"/>
      <c r="Y63" s="4"/>
      <c r="Z63" s="4"/>
      <c r="AA63" s="4"/>
      <c r="AB63" s="12"/>
      <c r="AD63" s="4"/>
      <c r="AE63" s="4"/>
      <c r="AF63" s="4"/>
      <c r="AG63" s="4"/>
      <c r="AH63" s="4"/>
      <c r="AI63" s="4"/>
    </row>
    <row r="64" spans="1:36" ht="14.2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12"/>
      <c r="P64" s="4" t="s">
        <v>48</v>
      </c>
      <c r="Q64" s="4"/>
      <c r="R64" s="4"/>
      <c r="S64" s="4"/>
      <c r="T64" s="4">
        <v>7.5</v>
      </c>
      <c r="U64" s="4"/>
      <c r="V64" s="4"/>
      <c r="W64" s="4"/>
      <c r="X64" s="47">
        <v>7.5</v>
      </c>
      <c r="Y64" s="47">
        <v>7.5</v>
      </c>
      <c r="Z64" s="47">
        <v>7.5</v>
      </c>
      <c r="AA64" s="47">
        <v>7.5</v>
      </c>
      <c r="AB64" s="12" t="s">
        <v>49</v>
      </c>
      <c r="AD64" s="4"/>
      <c r="AE64" s="4"/>
      <c r="AF64" s="4"/>
      <c r="AG64" s="4"/>
      <c r="AH64" s="4"/>
      <c r="AI64" s="4"/>
    </row>
    <row r="65" spans="1:35" ht="14.25" x14ac:dyDescent="0.2">
      <c r="A65" s="4" t="s">
        <v>0</v>
      </c>
      <c r="B65" s="4"/>
      <c r="C65" s="4"/>
      <c r="D65" s="4"/>
      <c r="E65" s="4"/>
      <c r="F65" s="4"/>
      <c r="G65" s="4"/>
      <c r="H65" s="4"/>
      <c r="I65" s="4" t="s">
        <v>113</v>
      </c>
      <c r="J65" s="4"/>
      <c r="K65" s="4"/>
      <c r="L65" s="4"/>
      <c r="M65" s="4"/>
      <c r="N65" s="12"/>
      <c r="P65" s="4" t="s">
        <v>50</v>
      </c>
      <c r="Q65" s="4"/>
      <c r="R65" s="4"/>
      <c r="S65" s="4"/>
      <c r="T65" s="4">
        <v>1.5</v>
      </c>
      <c r="U65" s="4"/>
      <c r="V65" s="4"/>
      <c r="W65" s="4"/>
      <c r="X65" s="47">
        <v>0</v>
      </c>
      <c r="Y65" s="47">
        <v>0</v>
      </c>
      <c r="Z65" s="47">
        <v>0</v>
      </c>
      <c r="AA65" s="47">
        <v>0</v>
      </c>
      <c r="AB65" s="12" t="s">
        <v>49</v>
      </c>
      <c r="AD65" s="4"/>
      <c r="AE65" s="4"/>
      <c r="AF65" s="4"/>
      <c r="AG65" s="4"/>
      <c r="AH65" s="4"/>
      <c r="AI65" s="4"/>
    </row>
    <row r="66" spans="1:35" ht="14.25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12"/>
      <c r="P66" s="4" t="s">
        <v>51</v>
      </c>
      <c r="Q66" s="4"/>
      <c r="R66" s="4"/>
      <c r="S66" s="4"/>
      <c r="T66" s="4">
        <v>4.5999999999999996</v>
      </c>
      <c r="U66" s="4"/>
      <c r="V66" s="4"/>
      <c r="W66" s="4"/>
      <c r="X66" s="47">
        <v>6.5</v>
      </c>
      <c r="Y66" s="47">
        <v>6.5</v>
      </c>
      <c r="Z66" s="47">
        <v>6.5</v>
      </c>
      <c r="AA66" s="47">
        <v>6.5</v>
      </c>
      <c r="AB66" s="12" t="s">
        <v>49</v>
      </c>
      <c r="AD66" s="4"/>
      <c r="AE66" s="4"/>
      <c r="AF66" s="4"/>
      <c r="AG66" s="4"/>
      <c r="AH66" s="4"/>
      <c r="AI66" s="4"/>
    </row>
    <row r="67" spans="1:35" ht="14.25" x14ac:dyDescent="0.2">
      <c r="A67" s="4" t="s">
        <v>104</v>
      </c>
      <c r="B67" s="4"/>
      <c r="C67" s="4"/>
      <c r="D67" s="4"/>
      <c r="E67" s="4"/>
      <c r="F67" s="4"/>
      <c r="G67" s="4"/>
      <c r="H67" s="4"/>
      <c r="I67" s="4">
        <v>0.96</v>
      </c>
      <c r="J67" s="4"/>
      <c r="K67" s="28">
        <v>0</v>
      </c>
      <c r="L67" s="4"/>
      <c r="M67" s="47">
        <v>0</v>
      </c>
      <c r="N67" s="12" t="s">
        <v>26</v>
      </c>
      <c r="P67" s="4" t="s">
        <v>52</v>
      </c>
      <c r="Q67" s="4"/>
      <c r="R67" s="4"/>
      <c r="S67" s="4"/>
      <c r="T67" s="4">
        <v>1.1000000000000001</v>
      </c>
      <c r="U67" s="4"/>
      <c r="V67" s="4"/>
      <c r="W67" s="4"/>
      <c r="X67" s="47">
        <v>1.1000000000000001</v>
      </c>
      <c r="Y67" s="47">
        <v>1.1000000000000001</v>
      </c>
      <c r="Z67" s="47">
        <v>1.1000000000000001</v>
      </c>
      <c r="AA67" s="47">
        <v>1.1000000000000001</v>
      </c>
      <c r="AB67" s="12" t="s">
        <v>49</v>
      </c>
      <c r="AD67" s="4"/>
      <c r="AE67" s="4"/>
      <c r="AF67" s="4"/>
      <c r="AG67" s="4"/>
      <c r="AH67" s="4"/>
      <c r="AI67" s="4"/>
    </row>
    <row r="68" spans="1:35" ht="14.2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12"/>
      <c r="P68" s="4" t="s">
        <v>53</v>
      </c>
      <c r="Q68" s="4"/>
      <c r="R68" s="4"/>
      <c r="S68" s="4"/>
      <c r="T68" s="4">
        <v>0.2</v>
      </c>
      <c r="U68" s="4"/>
      <c r="V68" s="4"/>
      <c r="W68" s="4"/>
      <c r="X68" s="47">
        <v>0</v>
      </c>
      <c r="Y68" s="47">
        <v>0</v>
      </c>
      <c r="Z68" s="47">
        <v>0</v>
      </c>
      <c r="AA68" s="47">
        <v>0</v>
      </c>
      <c r="AB68" s="12" t="s">
        <v>49</v>
      </c>
      <c r="AD68" s="4"/>
      <c r="AE68" s="4"/>
      <c r="AF68" s="4"/>
      <c r="AG68" s="4"/>
      <c r="AH68" s="4"/>
      <c r="AI68" s="4"/>
    </row>
    <row r="69" spans="1:35" ht="14.25" x14ac:dyDescent="0.2">
      <c r="A69" s="4" t="s">
        <v>114</v>
      </c>
      <c r="I69" s="14" t="s">
        <v>116</v>
      </c>
      <c r="M69" s="4"/>
      <c r="N69" s="12" t="s">
        <v>115</v>
      </c>
      <c r="P69" s="4" t="s">
        <v>54</v>
      </c>
      <c r="Q69" s="4"/>
      <c r="R69" s="4"/>
      <c r="S69" s="4"/>
      <c r="T69" s="4">
        <v>0.1</v>
      </c>
      <c r="U69" s="4"/>
      <c r="V69" s="4"/>
      <c r="W69" s="4"/>
      <c r="X69" s="47">
        <v>0.1</v>
      </c>
      <c r="Y69" s="47">
        <v>0.1</v>
      </c>
      <c r="Z69" s="47">
        <v>0.1</v>
      </c>
      <c r="AA69" s="47">
        <v>0.1</v>
      </c>
      <c r="AB69" s="12" t="s">
        <v>49</v>
      </c>
      <c r="AD69" s="4"/>
      <c r="AE69" s="4"/>
      <c r="AF69" s="4"/>
      <c r="AG69" s="4"/>
      <c r="AH69" s="4"/>
      <c r="AI69" s="4"/>
    </row>
    <row r="70" spans="1:35" ht="14.25" x14ac:dyDescent="0.2">
      <c r="I70" s="4"/>
      <c r="M70" s="4"/>
      <c r="N70" s="11"/>
      <c r="P70" s="4" t="s">
        <v>55</v>
      </c>
      <c r="Q70" s="4"/>
      <c r="R70" s="4"/>
      <c r="S70" s="4"/>
      <c r="T70" s="4">
        <v>18</v>
      </c>
      <c r="U70" s="4"/>
      <c r="V70" s="4"/>
      <c r="W70" s="4"/>
      <c r="X70" s="47">
        <v>18</v>
      </c>
      <c r="Y70" s="47">
        <v>18</v>
      </c>
      <c r="Z70" s="47">
        <v>18</v>
      </c>
      <c r="AA70" s="47">
        <v>18</v>
      </c>
      <c r="AB70" s="12" t="s">
        <v>71</v>
      </c>
      <c r="AD70" s="4"/>
      <c r="AE70" s="4"/>
      <c r="AF70" s="4"/>
      <c r="AG70" s="4"/>
      <c r="AH70" s="4"/>
      <c r="AI70" s="4"/>
    </row>
    <row r="71" spans="1:35" ht="14.25" x14ac:dyDescent="0.2">
      <c r="A71" s="4" t="s">
        <v>105</v>
      </c>
      <c r="B71" s="4"/>
      <c r="C71" s="4"/>
      <c r="D71" s="4"/>
      <c r="E71" s="4"/>
      <c r="F71" s="4"/>
      <c r="G71" s="4"/>
      <c r="H71" s="4"/>
      <c r="I71" s="4">
        <v>780</v>
      </c>
      <c r="J71" s="4"/>
      <c r="K71" s="4"/>
      <c r="L71" s="4"/>
      <c r="M71" s="4"/>
      <c r="N71" s="12" t="s">
        <v>107</v>
      </c>
      <c r="P71" s="4" t="s">
        <v>56</v>
      </c>
      <c r="Q71" s="4"/>
      <c r="R71" s="4"/>
      <c r="S71" s="4"/>
      <c r="T71" s="4">
        <v>52</v>
      </c>
      <c r="U71" s="4"/>
      <c r="V71" s="4"/>
      <c r="W71" s="4"/>
      <c r="X71" s="47">
        <v>0</v>
      </c>
      <c r="Y71" s="47">
        <v>0</v>
      </c>
      <c r="Z71" s="47">
        <v>0</v>
      </c>
      <c r="AA71" s="47">
        <v>0</v>
      </c>
      <c r="AB71" s="12" t="s">
        <v>42</v>
      </c>
    </row>
    <row r="72" spans="1:35" ht="14.2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12"/>
      <c r="P72" s="13" t="s">
        <v>57</v>
      </c>
      <c r="Q72" s="13"/>
      <c r="R72" s="4"/>
      <c r="S72" s="4"/>
      <c r="T72" s="4"/>
      <c r="U72" s="4"/>
      <c r="V72" s="4"/>
      <c r="W72" s="4"/>
      <c r="X72" s="47"/>
      <c r="Y72" s="47"/>
      <c r="Z72" s="47"/>
      <c r="AA72" s="47"/>
      <c r="AB72" s="12"/>
    </row>
    <row r="73" spans="1:35" ht="14.25" x14ac:dyDescent="0.2">
      <c r="A73" s="4" t="s">
        <v>106</v>
      </c>
      <c r="B73" s="4"/>
      <c r="C73" s="4"/>
      <c r="D73" s="4"/>
      <c r="E73" s="4"/>
      <c r="F73" s="4"/>
      <c r="G73" s="4"/>
      <c r="H73" s="4"/>
      <c r="I73" s="4">
        <v>10</v>
      </c>
      <c r="J73" s="4"/>
      <c r="K73" s="4"/>
      <c r="L73" s="4"/>
      <c r="M73" s="4"/>
      <c r="N73" s="12" t="s">
        <v>108</v>
      </c>
      <c r="P73" s="4" t="s">
        <v>50</v>
      </c>
      <c r="Q73" s="4"/>
      <c r="R73" s="4"/>
      <c r="S73" s="4"/>
      <c r="T73" s="4">
        <v>0</v>
      </c>
      <c r="U73" s="4"/>
      <c r="V73" s="4"/>
      <c r="W73" s="4"/>
      <c r="X73" s="47">
        <v>0</v>
      </c>
      <c r="Y73" s="47">
        <v>0</v>
      </c>
      <c r="Z73" s="47">
        <v>0</v>
      </c>
      <c r="AA73" s="47">
        <v>0</v>
      </c>
      <c r="AB73" s="12" t="s">
        <v>42</v>
      </c>
    </row>
    <row r="74" spans="1:35" ht="14.2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12"/>
      <c r="P74" s="4" t="s">
        <v>51</v>
      </c>
      <c r="Q74" s="4"/>
      <c r="R74" s="4"/>
      <c r="S74" s="4"/>
      <c r="T74" s="4">
        <v>0</v>
      </c>
      <c r="U74" s="4"/>
      <c r="V74" s="4"/>
      <c r="W74" s="4"/>
      <c r="X74" s="47">
        <v>0</v>
      </c>
      <c r="Y74" s="47">
        <v>0</v>
      </c>
      <c r="Z74" s="47">
        <v>0</v>
      </c>
      <c r="AA74" s="47">
        <v>0</v>
      </c>
      <c r="AB74" s="12" t="s">
        <v>42</v>
      </c>
    </row>
    <row r="75" spans="1:35" ht="14.25" x14ac:dyDescent="0.2">
      <c r="A75" s="9" t="s">
        <v>110</v>
      </c>
      <c r="B75" s="9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12"/>
      <c r="P75" s="4" t="s">
        <v>52</v>
      </c>
      <c r="Q75" s="4"/>
      <c r="R75" s="4"/>
      <c r="S75" s="4"/>
      <c r="T75" s="4">
        <v>0</v>
      </c>
      <c r="U75" s="4"/>
      <c r="V75" s="4"/>
      <c r="W75" s="4"/>
      <c r="X75" s="47">
        <v>0</v>
      </c>
      <c r="Y75" s="47">
        <v>0</v>
      </c>
      <c r="Z75" s="47">
        <v>0</v>
      </c>
      <c r="AA75" s="47">
        <v>0</v>
      </c>
      <c r="AB75" s="12" t="s">
        <v>42</v>
      </c>
    </row>
    <row r="76" spans="1:35" ht="14.25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12"/>
      <c r="P76" s="4" t="s">
        <v>53</v>
      </c>
      <c r="Q76" s="4"/>
      <c r="R76" s="4"/>
      <c r="S76" s="4"/>
      <c r="T76" s="4">
        <v>100</v>
      </c>
      <c r="U76" s="4"/>
      <c r="V76" s="4"/>
      <c r="W76" s="4"/>
      <c r="X76" s="47">
        <v>0</v>
      </c>
      <c r="Y76" s="47">
        <v>0</v>
      </c>
      <c r="Z76" s="47">
        <v>0</v>
      </c>
      <c r="AA76" s="47">
        <v>0</v>
      </c>
      <c r="AB76" s="12" t="s">
        <v>42</v>
      </c>
    </row>
    <row r="77" spans="1:35" ht="14.25" x14ac:dyDescent="0.2">
      <c r="A77" s="4" t="s">
        <v>0</v>
      </c>
      <c r="B77" s="4"/>
      <c r="C77" s="4"/>
      <c r="D77" s="4"/>
      <c r="E77" s="4"/>
      <c r="F77" s="4"/>
      <c r="G77" s="4"/>
      <c r="H77" s="4"/>
      <c r="I77" s="4" t="s">
        <v>117</v>
      </c>
      <c r="J77" s="4"/>
      <c r="K77" s="4"/>
      <c r="L77" s="4"/>
      <c r="M77" s="4"/>
      <c r="N77" s="12"/>
      <c r="P77" s="4" t="s">
        <v>54</v>
      </c>
      <c r="Q77" s="4"/>
      <c r="R77" s="4"/>
      <c r="S77" s="4"/>
      <c r="T77" s="4">
        <v>100</v>
      </c>
      <c r="U77" s="4"/>
      <c r="V77" s="4"/>
      <c r="W77" s="4"/>
      <c r="X77" s="47">
        <v>100</v>
      </c>
      <c r="Y77" s="47">
        <v>100</v>
      </c>
      <c r="Z77" s="47">
        <v>100</v>
      </c>
      <c r="AA77" s="47">
        <v>100</v>
      </c>
      <c r="AB77" s="12" t="s">
        <v>42</v>
      </c>
    </row>
    <row r="78" spans="1:35" ht="14.25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12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12"/>
    </row>
    <row r="79" spans="1:35" ht="14.25" x14ac:dyDescent="0.2">
      <c r="A79" s="4" t="s">
        <v>104</v>
      </c>
      <c r="B79" s="4"/>
      <c r="C79" s="4"/>
      <c r="D79" s="4"/>
      <c r="E79" s="4"/>
      <c r="F79" s="4"/>
      <c r="G79" s="4"/>
      <c r="H79" s="4"/>
      <c r="I79" s="4">
        <v>0.73</v>
      </c>
      <c r="J79" s="4"/>
      <c r="K79" s="28">
        <v>0</v>
      </c>
      <c r="L79" s="4"/>
      <c r="M79" s="47">
        <v>0</v>
      </c>
      <c r="N79" s="12" t="s">
        <v>26</v>
      </c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12"/>
    </row>
    <row r="80" spans="1:35" ht="14.2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12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12"/>
    </row>
    <row r="81" spans="1:28" ht="14.25" x14ac:dyDescent="0.2">
      <c r="A81" s="4"/>
      <c r="B81" s="4"/>
      <c r="C81" s="4"/>
      <c r="D81" s="4"/>
      <c r="E81" s="4"/>
      <c r="F81" s="4"/>
      <c r="G81" s="4"/>
      <c r="H81" s="4"/>
      <c r="I81" s="14"/>
      <c r="J81" s="4"/>
      <c r="K81" s="4"/>
      <c r="L81" s="4"/>
      <c r="N81" s="12"/>
      <c r="P81" s="9" t="s">
        <v>43</v>
      </c>
      <c r="Q81" s="9"/>
      <c r="R81" s="9"/>
      <c r="S81" s="9"/>
      <c r="T81" s="4"/>
      <c r="U81" s="4"/>
      <c r="V81" s="4"/>
      <c r="W81" s="4"/>
      <c r="X81" s="4"/>
      <c r="Y81" s="4"/>
      <c r="Z81" s="4"/>
      <c r="AA81" s="4"/>
      <c r="AB81" s="12"/>
    </row>
    <row r="82" spans="1:28" ht="14.25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12"/>
      <c r="P82" s="4" t="s">
        <v>58</v>
      </c>
      <c r="Q82" s="4"/>
      <c r="R82" s="4"/>
      <c r="S82" s="4"/>
      <c r="T82" s="4">
        <v>11847</v>
      </c>
      <c r="U82" s="4"/>
      <c r="V82" s="16">
        <v>11559</v>
      </c>
      <c r="W82" s="4"/>
      <c r="X82" s="47">
        <v>10159</v>
      </c>
      <c r="Y82" s="47">
        <v>10159</v>
      </c>
      <c r="Z82" s="47">
        <v>10159</v>
      </c>
      <c r="AA82" s="47">
        <v>10159</v>
      </c>
      <c r="AB82" s="12" t="s">
        <v>59</v>
      </c>
    </row>
    <row r="83" spans="1:28" ht="14.25" x14ac:dyDescent="0.2">
      <c r="A83" s="4" t="s">
        <v>105</v>
      </c>
      <c r="B83" s="4"/>
      <c r="C83" s="4"/>
      <c r="D83" s="4"/>
      <c r="E83" s="4"/>
      <c r="F83" s="4"/>
      <c r="G83" s="4"/>
      <c r="H83" s="4"/>
      <c r="I83" s="4">
        <v>1040</v>
      </c>
      <c r="J83" s="4"/>
      <c r="K83" s="4"/>
      <c r="L83" s="4"/>
      <c r="M83" s="4"/>
      <c r="N83" s="12" t="s">
        <v>107</v>
      </c>
      <c r="P83" s="4" t="s">
        <v>48</v>
      </c>
      <c r="Q83" s="4"/>
      <c r="R83" s="4"/>
      <c r="S83" s="4"/>
      <c r="T83" s="4">
        <v>24.5</v>
      </c>
      <c r="U83" s="4"/>
      <c r="V83" s="16">
        <v>24.2</v>
      </c>
      <c r="W83" s="4"/>
      <c r="X83" s="47">
        <v>22.9</v>
      </c>
      <c r="Y83" s="47">
        <v>22.9</v>
      </c>
      <c r="Z83" s="47">
        <v>22.9</v>
      </c>
      <c r="AA83" s="47">
        <v>22.9</v>
      </c>
      <c r="AB83" s="12" t="s">
        <v>49</v>
      </c>
    </row>
    <row r="84" spans="1:28" ht="14.2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N84" s="12"/>
      <c r="P84" s="4" t="s">
        <v>50</v>
      </c>
      <c r="Q84" s="4"/>
      <c r="R84" s="4"/>
      <c r="S84" s="4"/>
      <c r="T84" s="4">
        <v>8.3000000000000007</v>
      </c>
      <c r="U84" s="4"/>
      <c r="V84" s="16">
        <v>8.1999999999999993</v>
      </c>
      <c r="W84" s="4"/>
      <c r="X84" s="47">
        <v>0</v>
      </c>
      <c r="Y84" s="47">
        <v>0</v>
      </c>
      <c r="Z84" s="47">
        <v>0</v>
      </c>
      <c r="AA84" s="47">
        <v>0</v>
      </c>
      <c r="AB84" s="12" t="s">
        <v>49</v>
      </c>
    </row>
    <row r="85" spans="1:28" ht="14.25" x14ac:dyDescent="0.2">
      <c r="A85" s="4" t="s">
        <v>106</v>
      </c>
      <c r="B85" s="4"/>
      <c r="C85" s="4"/>
      <c r="D85" s="4"/>
      <c r="E85" s="4"/>
      <c r="F85" s="4"/>
      <c r="G85" s="4"/>
      <c r="H85" s="4"/>
      <c r="I85" s="4">
        <v>3</v>
      </c>
      <c r="J85" s="4"/>
      <c r="K85" s="4"/>
      <c r="L85" s="4"/>
      <c r="M85" s="4"/>
      <c r="N85" s="12" t="s">
        <v>108</v>
      </c>
      <c r="P85" s="4" t="s">
        <v>51</v>
      </c>
      <c r="Q85" s="4"/>
      <c r="R85" s="4"/>
      <c r="S85" s="4"/>
      <c r="T85" s="4">
        <v>5.3</v>
      </c>
      <c r="U85" s="4"/>
      <c r="V85" s="4"/>
      <c r="W85" s="4"/>
      <c r="X85" s="47">
        <v>11</v>
      </c>
      <c r="Y85" s="47">
        <v>11</v>
      </c>
      <c r="Z85" s="47">
        <v>11</v>
      </c>
      <c r="AA85" s="47">
        <v>11</v>
      </c>
      <c r="AB85" s="12" t="s">
        <v>49</v>
      </c>
    </row>
    <row r="86" spans="1:28" ht="14.2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12"/>
      <c r="P86" s="4" t="s">
        <v>52</v>
      </c>
      <c r="Q86" s="4"/>
      <c r="R86" s="4"/>
      <c r="S86" s="4"/>
      <c r="T86" s="4">
        <v>0.1</v>
      </c>
      <c r="U86" s="4"/>
      <c r="V86" s="4"/>
      <c r="W86" s="4"/>
      <c r="X86" s="47">
        <v>0</v>
      </c>
      <c r="Y86" s="47">
        <v>0</v>
      </c>
      <c r="Z86" s="47">
        <v>0</v>
      </c>
      <c r="AA86" s="47">
        <v>0</v>
      </c>
      <c r="AB86" s="12" t="s">
        <v>49</v>
      </c>
    </row>
    <row r="87" spans="1:28" ht="14.25" x14ac:dyDescent="0.2">
      <c r="A87" s="9" t="s">
        <v>111</v>
      </c>
      <c r="B87" s="9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12"/>
      <c r="P87" s="4" t="s">
        <v>60</v>
      </c>
      <c r="Q87" s="4"/>
      <c r="R87" s="4"/>
      <c r="S87" s="4"/>
      <c r="T87" s="4">
        <v>0.5</v>
      </c>
      <c r="U87" s="4"/>
      <c r="V87" s="4"/>
      <c r="W87" s="4"/>
      <c r="X87" s="47">
        <v>3</v>
      </c>
      <c r="Y87" s="47">
        <v>3</v>
      </c>
      <c r="Z87" s="47">
        <v>3</v>
      </c>
      <c r="AA87" s="47">
        <v>3</v>
      </c>
      <c r="AB87" s="12" t="s">
        <v>49</v>
      </c>
    </row>
    <row r="88" spans="1:28" ht="14.25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2"/>
      <c r="P88" s="4" t="s">
        <v>61</v>
      </c>
      <c r="Q88" s="4"/>
      <c r="R88" s="4"/>
      <c r="S88" s="4"/>
      <c r="T88" s="4">
        <v>0.3</v>
      </c>
      <c r="U88" s="4"/>
      <c r="V88" s="4"/>
      <c r="W88" s="4"/>
      <c r="X88" s="47">
        <v>0</v>
      </c>
      <c r="Y88" s="47">
        <v>0</v>
      </c>
      <c r="Z88" s="47">
        <v>0</v>
      </c>
      <c r="AA88" s="47">
        <v>0</v>
      </c>
      <c r="AB88" s="12" t="s">
        <v>49</v>
      </c>
    </row>
    <row r="89" spans="1:28" ht="14.25" x14ac:dyDescent="0.2">
      <c r="A89" s="4" t="s">
        <v>0</v>
      </c>
      <c r="B89" s="4"/>
      <c r="C89" s="4"/>
      <c r="D89" s="4"/>
      <c r="E89" s="4"/>
      <c r="F89" s="4"/>
      <c r="G89" s="4"/>
      <c r="H89" s="4"/>
      <c r="I89" s="4" t="s">
        <v>118</v>
      </c>
      <c r="J89" s="4"/>
      <c r="K89" s="4"/>
      <c r="L89" s="4"/>
      <c r="M89" s="4"/>
      <c r="N89" s="12"/>
      <c r="P89" s="4" t="s">
        <v>53</v>
      </c>
      <c r="Q89" s="4"/>
      <c r="R89" s="4"/>
      <c r="S89" s="4"/>
      <c r="T89" s="4">
        <v>1.4</v>
      </c>
      <c r="U89" s="4"/>
      <c r="V89" s="4"/>
      <c r="W89" s="4"/>
      <c r="X89" s="47">
        <v>0</v>
      </c>
      <c r="Y89" s="47">
        <v>0</v>
      </c>
      <c r="Z89" s="47">
        <v>0</v>
      </c>
      <c r="AA89" s="47">
        <v>0</v>
      </c>
      <c r="AB89" s="12" t="s">
        <v>49</v>
      </c>
    </row>
    <row r="90" spans="1:28" ht="14.25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12"/>
      <c r="P90" s="4" t="s">
        <v>62</v>
      </c>
      <c r="Q90" s="4"/>
      <c r="R90" s="4"/>
      <c r="S90" s="4"/>
      <c r="T90" s="4">
        <v>2</v>
      </c>
      <c r="U90" s="4"/>
      <c r="V90" s="4"/>
      <c r="W90" s="4"/>
      <c r="X90" s="47">
        <v>2</v>
      </c>
      <c r="Y90" s="47">
        <v>2</v>
      </c>
      <c r="Z90" s="47">
        <v>2</v>
      </c>
      <c r="AA90" s="47">
        <v>2</v>
      </c>
      <c r="AB90" s="12" t="s">
        <v>49</v>
      </c>
    </row>
    <row r="91" spans="1:28" ht="14.25" x14ac:dyDescent="0.2">
      <c r="A91" s="4" t="s">
        <v>104</v>
      </c>
      <c r="B91" s="4"/>
      <c r="C91" s="4"/>
      <c r="D91" s="4"/>
      <c r="E91" s="4"/>
      <c r="F91" s="4"/>
      <c r="G91" s="4"/>
      <c r="H91" s="4"/>
      <c r="I91" s="4">
        <v>0.18</v>
      </c>
      <c r="J91" s="4"/>
      <c r="K91" s="28">
        <v>0</v>
      </c>
      <c r="L91" s="4"/>
      <c r="M91" s="47">
        <v>0</v>
      </c>
      <c r="N91" s="12" t="s">
        <v>26</v>
      </c>
      <c r="P91" s="4" t="s">
        <v>63</v>
      </c>
      <c r="Q91" s="4"/>
      <c r="R91" s="4"/>
      <c r="S91" s="4"/>
      <c r="T91" s="4">
        <v>0.8</v>
      </c>
      <c r="U91" s="4"/>
      <c r="V91" s="4"/>
      <c r="W91" s="4"/>
      <c r="X91" s="47">
        <v>1</v>
      </c>
      <c r="Y91" s="47">
        <v>1</v>
      </c>
      <c r="Z91" s="47">
        <v>1</v>
      </c>
      <c r="AA91" s="47">
        <v>1</v>
      </c>
      <c r="AB91" s="12" t="s">
        <v>49</v>
      </c>
    </row>
    <row r="92" spans="1:28" ht="14.2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12"/>
      <c r="P92" s="4" t="s">
        <v>64</v>
      </c>
      <c r="Q92" s="4"/>
      <c r="R92" s="4"/>
      <c r="S92" s="4"/>
      <c r="T92" s="4">
        <v>2.6</v>
      </c>
      <c r="U92" s="4"/>
      <c r="V92" s="16">
        <v>2.5</v>
      </c>
      <c r="W92" s="4"/>
      <c r="X92" s="47">
        <v>2.5</v>
      </c>
      <c r="Y92" s="47">
        <v>2.5</v>
      </c>
      <c r="Z92" s="47">
        <v>2.5</v>
      </c>
      <c r="AA92" s="47">
        <v>2.5</v>
      </c>
      <c r="AB92" s="12" t="s">
        <v>49</v>
      </c>
    </row>
    <row r="93" spans="1:28" ht="14.25" x14ac:dyDescent="0.2">
      <c r="A93" s="4" t="s">
        <v>114</v>
      </c>
      <c r="B93" s="4"/>
      <c r="C93" s="4"/>
      <c r="D93" s="4"/>
      <c r="E93" s="4"/>
      <c r="F93" s="4"/>
      <c r="G93" s="4"/>
      <c r="H93" s="4"/>
      <c r="I93" s="14" t="s">
        <v>116</v>
      </c>
      <c r="J93" s="4"/>
      <c r="K93" s="4"/>
      <c r="L93" s="4"/>
      <c r="M93" s="4"/>
      <c r="N93" s="12" t="s">
        <v>115</v>
      </c>
      <c r="P93" s="4" t="s">
        <v>65</v>
      </c>
      <c r="Q93" s="4"/>
      <c r="R93" s="4"/>
      <c r="S93" s="4"/>
      <c r="T93" s="4">
        <v>0</v>
      </c>
      <c r="U93" s="4"/>
      <c r="V93" s="4"/>
      <c r="W93" s="4"/>
      <c r="X93" s="47">
        <v>0</v>
      </c>
      <c r="Y93" s="47">
        <v>0</v>
      </c>
      <c r="Z93" s="47">
        <v>0</v>
      </c>
      <c r="AA93" s="47">
        <v>0</v>
      </c>
      <c r="AB93" s="12" t="s">
        <v>49</v>
      </c>
    </row>
    <row r="94" spans="1:28" ht="14.25" x14ac:dyDescent="0.2">
      <c r="M94" s="4"/>
      <c r="N94" s="11"/>
      <c r="P94" s="4" t="s">
        <v>66</v>
      </c>
      <c r="Q94" s="4"/>
      <c r="R94" s="4"/>
      <c r="S94" s="4"/>
      <c r="T94" s="4">
        <v>0</v>
      </c>
      <c r="U94" s="4"/>
      <c r="V94" s="16">
        <v>0.1</v>
      </c>
      <c r="W94" s="4"/>
      <c r="X94" s="47">
        <v>0</v>
      </c>
      <c r="Y94" s="47">
        <v>0</v>
      </c>
      <c r="Z94" s="47">
        <v>0</v>
      </c>
      <c r="AA94" s="47">
        <v>0</v>
      </c>
      <c r="AB94" s="12" t="s">
        <v>49</v>
      </c>
    </row>
    <row r="95" spans="1:28" ht="14.25" x14ac:dyDescent="0.2">
      <c r="A95" s="4" t="s">
        <v>105</v>
      </c>
      <c r="B95" s="4"/>
      <c r="C95" s="4"/>
      <c r="D95" s="4"/>
      <c r="E95" s="4"/>
      <c r="F95" s="4"/>
      <c r="G95" s="4"/>
      <c r="H95" s="4"/>
      <c r="I95" s="4">
        <v>3900</v>
      </c>
      <c r="J95" s="4"/>
      <c r="K95" s="4"/>
      <c r="L95" s="4"/>
      <c r="N95" s="12" t="s">
        <v>107</v>
      </c>
      <c r="P95" s="4" t="s">
        <v>67</v>
      </c>
      <c r="Q95" s="4"/>
      <c r="R95" s="4"/>
      <c r="S95" s="4"/>
      <c r="T95" s="4">
        <v>2.1</v>
      </c>
      <c r="U95" s="4"/>
      <c r="V95" s="16">
        <v>2</v>
      </c>
      <c r="W95" s="4"/>
      <c r="X95" s="47">
        <v>3</v>
      </c>
      <c r="Y95" s="47">
        <v>3</v>
      </c>
      <c r="Z95" s="47">
        <v>3</v>
      </c>
      <c r="AA95" s="47">
        <v>3</v>
      </c>
      <c r="AB95" s="12" t="s">
        <v>49</v>
      </c>
    </row>
    <row r="96" spans="1:28" ht="14.2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12"/>
      <c r="P96" s="4" t="s">
        <v>68</v>
      </c>
      <c r="Q96" s="4"/>
      <c r="R96" s="4"/>
      <c r="S96" s="4"/>
      <c r="T96" s="4">
        <v>0.5</v>
      </c>
      <c r="U96" s="4"/>
      <c r="V96" s="4"/>
      <c r="W96" s="4"/>
      <c r="X96" s="47">
        <v>0</v>
      </c>
      <c r="Y96" s="47">
        <v>0</v>
      </c>
      <c r="Z96" s="47">
        <v>0</v>
      </c>
      <c r="AA96" s="47">
        <v>0</v>
      </c>
      <c r="AB96" s="12" t="s">
        <v>49</v>
      </c>
    </row>
    <row r="97" spans="1:28" ht="14.25" x14ac:dyDescent="0.2">
      <c r="A97" s="4" t="s">
        <v>106</v>
      </c>
      <c r="B97" s="4"/>
      <c r="C97" s="4"/>
      <c r="D97" s="4"/>
      <c r="E97" s="4"/>
      <c r="F97" s="4"/>
      <c r="G97" s="4"/>
      <c r="H97" s="4"/>
      <c r="I97" s="4">
        <v>10</v>
      </c>
      <c r="J97" s="4"/>
      <c r="K97" s="4"/>
      <c r="L97" s="4"/>
      <c r="M97" s="4"/>
      <c r="N97" s="12" t="s">
        <v>108</v>
      </c>
      <c r="P97" s="4" t="s">
        <v>69</v>
      </c>
      <c r="Q97" s="4"/>
      <c r="R97" s="4"/>
      <c r="S97" s="4"/>
      <c r="T97" s="4">
        <v>0.2</v>
      </c>
      <c r="U97" s="4"/>
      <c r="V97" s="16">
        <v>0.1</v>
      </c>
      <c r="W97" s="4"/>
      <c r="X97" s="47">
        <v>0</v>
      </c>
      <c r="Y97" s="47">
        <v>0</v>
      </c>
      <c r="Z97" s="47">
        <v>0</v>
      </c>
      <c r="AA97" s="47">
        <v>0</v>
      </c>
      <c r="AB97" s="12" t="s">
        <v>49</v>
      </c>
    </row>
    <row r="98" spans="1:28" ht="14.2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12"/>
      <c r="P98" s="4" t="s">
        <v>54</v>
      </c>
      <c r="Q98" s="4"/>
      <c r="R98" s="4"/>
      <c r="S98" s="4"/>
      <c r="T98" s="4">
        <v>0.4</v>
      </c>
      <c r="U98" s="4"/>
      <c r="V98" s="4"/>
      <c r="W98" s="4"/>
      <c r="X98" s="47">
        <v>0.4</v>
      </c>
      <c r="Y98" s="47">
        <v>0.4</v>
      </c>
      <c r="Z98" s="47">
        <v>0.4</v>
      </c>
      <c r="AA98" s="47">
        <v>0.4</v>
      </c>
      <c r="AB98" s="12" t="s">
        <v>49</v>
      </c>
    </row>
    <row r="99" spans="1:28" ht="15" x14ac:dyDescent="0.25">
      <c r="A99" s="5" t="s">
        <v>112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12"/>
      <c r="P99" s="4" t="s">
        <v>55</v>
      </c>
      <c r="Q99" s="4"/>
      <c r="R99" s="4"/>
      <c r="S99" s="4"/>
      <c r="T99" s="4">
        <v>34</v>
      </c>
      <c r="U99" s="4"/>
      <c r="V99" s="4"/>
      <c r="W99" s="4"/>
      <c r="X99" s="47">
        <v>34</v>
      </c>
      <c r="Y99" s="47">
        <v>34</v>
      </c>
      <c r="Z99" s="47">
        <v>34</v>
      </c>
      <c r="AA99" s="47">
        <v>34</v>
      </c>
      <c r="AB99" s="12" t="s">
        <v>71</v>
      </c>
    </row>
    <row r="100" spans="1:28" ht="14.25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12"/>
      <c r="P100" s="4" t="s">
        <v>70</v>
      </c>
      <c r="Q100" s="4"/>
      <c r="R100" s="4"/>
      <c r="S100" s="4"/>
      <c r="T100" s="4">
        <v>301</v>
      </c>
      <c r="U100" s="4"/>
      <c r="V100" s="16">
        <v>302</v>
      </c>
      <c r="W100" s="4"/>
      <c r="X100" s="47">
        <v>302</v>
      </c>
      <c r="Y100" s="47">
        <v>302</v>
      </c>
      <c r="Z100" s="47">
        <v>302</v>
      </c>
      <c r="AA100" s="47">
        <v>302</v>
      </c>
      <c r="AB100" s="12" t="s">
        <v>71</v>
      </c>
    </row>
    <row r="101" spans="1:28" ht="14.25" x14ac:dyDescent="0.2">
      <c r="A101" s="9" t="s">
        <v>119</v>
      </c>
      <c r="B101" s="9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12"/>
      <c r="P101" s="13" t="s">
        <v>57</v>
      </c>
      <c r="Q101" s="13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12"/>
    </row>
    <row r="102" spans="1:28" ht="14.2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12"/>
      <c r="P102" s="4" t="s">
        <v>50</v>
      </c>
      <c r="Q102" s="4"/>
      <c r="R102" s="4"/>
      <c r="S102" s="4"/>
      <c r="T102" s="4">
        <v>0</v>
      </c>
      <c r="U102" s="4"/>
      <c r="V102" s="4"/>
      <c r="W102" s="4"/>
      <c r="X102" s="4"/>
      <c r="Y102" s="4"/>
      <c r="Z102" s="4"/>
      <c r="AA102" s="4"/>
      <c r="AB102" s="12" t="s">
        <v>42</v>
      </c>
    </row>
    <row r="103" spans="1:28" ht="14.25" x14ac:dyDescent="0.2">
      <c r="A103" s="4" t="s">
        <v>0</v>
      </c>
      <c r="B103" s="4"/>
      <c r="C103" s="4"/>
      <c r="D103" s="4"/>
      <c r="E103" s="4"/>
      <c r="F103" s="4"/>
      <c r="G103" s="4"/>
      <c r="H103" s="4"/>
      <c r="I103" s="4" t="s">
        <v>122</v>
      </c>
      <c r="J103" s="4"/>
      <c r="K103" s="4"/>
      <c r="N103" s="12"/>
      <c r="P103" s="4" t="s">
        <v>51</v>
      </c>
      <c r="Q103" s="4"/>
      <c r="R103" s="4"/>
      <c r="S103" s="4"/>
      <c r="T103" s="4">
        <v>0</v>
      </c>
      <c r="U103" s="4"/>
      <c r="V103" s="4"/>
      <c r="W103" s="4"/>
      <c r="X103" s="4"/>
      <c r="Y103" s="4"/>
      <c r="Z103" s="4"/>
      <c r="AA103" s="4"/>
      <c r="AB103" s="12" t="s">
        <v>42</v>
      </c>
    </row>
    <row r="104" spans="1:28" ht="14.2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12"/>
      <c r="P104" s="4" t="s">
        <v>52</v>
      </c>
      <c r="Q104" s="4"/>
      <c r="R104" s="4"/>
      <c r="S104" s="4"/>
      <c r="T104" s="4">
        <v>0</v>
      </c>
      <c r="U104" s="4"/>
      <c r="V104" s="4"/>
      <c r="W104" s="4"/>
      <c r="X104" s="4"/>
      <c r="Y104" s="4"/>
      <c r="Z104" s="4"/>
      <c r="AA104" s="4"/>
      <c r="AB104" s="12" t="s">
        <v>42</v>
      </c>
    </row>
    <row r="105" spans="1:28" ht="14.25" x14ac:dyDescent="0.2">
      <c r="A105" s="4" t="s">
        <v>104</v>
      </c>
      <c r="B105" s="4"/>
      <c r="C105" s="4"/>
      <c r="D105" s="4"/>
      <c r="E105" s="4"/>
      <c r="F105" s="4"/>
      <c r="G105" s="4"/>
      <c r="H105" s="4"/>
      <c r="I105" s="4">
        <v>8.33</v>
      </c>
      <c r="J105" s="4"/>
      <c r="K105" s="28">
        <v>26.5</v>
      </c>
      <c r="L105" s="4"/>
      <c r="M105" s="47">
        <v>30</v>
      </c>
      <c r="N105" s="12" t="s">
        <v>26</v>
      </c>
      <c r="P105" s="4" t="s">
        <v>60</v>
      </c>
      <c r="Q105" s="4"/>
      <c r="R105" s="4"/>
      <c r="S105" s="4"/>
      <c r="T105" s="4">
        <v>0</v>
      </c>
      <c r="U105" s="4"/>
      <c r="V105" s="4"/>
      <c r="W105" s="4"/>
      <c r="X105" s="4"/>
      <c r="Y105" s="4"/>
      <c r="Z105" s="4"/>
      <c r="AA105" s="4"/>
      <c r="AB105" s="12" t="s">
        <v>42</v>
      </c>
    </row>
    <row r="106" spans="1:28" ht="14.25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2"/>
      <c r="P106" s="4" t="s">
        <v>61</v>
      </c>
      <c r="Q106" s="4"/>
      <c r="R106" s="4"/>
      <c r="S106" s="4"/>
      <c r="T106" s="4">
        <v>100</v>
      </c>
      <c r="U106" s="4"/>
      <c r="V106" s="4"/>
      <c r="W106" s="4"/>
      <c r="X106" s="4"/>
      <c r="Y106" s="4"/>
      <c r="Z106" s="4"/>
      <c r="AA106" s="4"/>
      <c r="AB106" s="12" t="s">
        <v>42</v>
      </c>
    </row>
    <row r="107" spans="1:28" ht="14.25" x14ac:dyDescent="0.2">
      <c r="A107" s="4" t="s">
        <v>105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N107" s="12" t="s">
        <v>107</v>
      </c>
      <c r="P107" s="4" t="s">
        <v>53</v>
      </c>
      <c r="Q107" s="4"/>
      <c r="R107" s="4"/>
      <c r="S107" s="4"/>
      <c r="T107" s="4">
        <v>100</v>
      </c>
      <c r="U107" s="4"/>
      <c r="V107" s="4"/>
      <c r="W107" s="4"/>
      <c r="X107" s="4"/>
      <c r="Y107" s="4"/>
      <c r="Z107" s="4"/>
      <c r="AA107" s="4"/>
      <c r="AB107" s="12" t="s">
        <v>42</v>
      </c>
    </row>
    <row r="108" spans="1:28" ht="14.25" x14ac:dyDescent="0.2">
      <c r="A108" s="4"/>
      <c r="B108" s="4"/>
      <c r="C108" s="4"/>
      <c r="D108" s="4"/>
      <c r="E108" s="4"/>
      <c r="F108" s="4"/>
      <c r="G108" s="4"/>
      <c r="H108" s="4"/>
      <c r="I108" s="4" t="s">
        <v>123</v>
      </c>
      <c r="J108" s="4"/>
      <c r="K108" s="4"/>
      <c r="L108" s="4"/>
      <c r="M108" s="4"/>
      <c r="N108" s="12"/>
      <c r="P108" s="4" t="s">
        <v>62</v>
      </c>
      <c r="Q108" s="4"/>
      <c r="R108" s="4"/>
      <c r="S108" s="4"/>
      <c r="T108" s="4">
        <v>100</v>
      </c>
      <c r="U108" s="4"/>
      <c r="V108" s="4"/>
      <c r="W108" s="4"/>
      <c r="X108" s="4"/>
      <c r="Y108" s="4"/>
      <c r="Z108" s="4"/>
      <c r="AA108" s="4"/>
      <c r="AB108" s="12" t="s">
        <v>42</v>
      </c>
    </row>
    <row r="109" spans="1:28" ht="14.25" x14ac:dyDescent="0.2">
      <c r="A109" s="4" t="s">
        <v>120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12" t="s">
        <v>115</v>
      </c>
      <c r="P109" s="4" t="s">
        <v>63</v>
      </c>
      <c r="Q109" s="4"/>
      <c r="R109" s="4"/>
      <c r="S109" s="4"/>
      <c r="T109" s="4">
        <v>100</v>
      </c>
      <c r="U109" s="4"/>
      <c r="V109" s="4"/>
      <c r="W109" s="4"/>
      <c r="X109" s="4"/>
      <c r="Y109" s="4"/>
      <c r="Z109" s="4"/>
      <c r="AA109" s="4"/>
      <c r="AB109" s="12" t="s">
        <v>42</v>
      </c>
    </row>
    <row r="110" spans="1:28" ht="14.2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12"/>
      <c r="P110" s="4" t="s">
        <v>64</v>
      </c>
      <c r="Q110" s="4"/>
      <c r="R110" s="4"/>
      <c r="S110" s="4"/>
      <c r="T110" s="4">
        <v>100</v>
      </c>
      <c r="U110" s="4"/>
      <c r="V110" s="4"/>
      <c r="W110" s="4"/>
      <c r="X110" s="4"/>
      <c r="Y110" s="4"/>
      <c r="Z110" s="4"/>
      <c r="AA110" s="4"/>
      <c r="AB110" s="12" t="s">
        <v>42</v>
      </c>
    </row>
    <row r="111" spans="1:28" ht="14.25" x14ac:dyDescent="0.2">
      <c r="A111" s="4" t="s">
        <v>121</v>
      </c>
      <c r="B111" s="4"/>
      <c r="C111" s="4"/>
      <c r="D111" s="4"/>
      <c r="E111" s="4"/>
      <c r="F111" s="4"/>
      <c r="G111" s="4"/>
      <c r="H111" s="4"/>
      <c r="I111" s="4" t="s">
        <v>124</v>
      </c>
      <c r="J111" s="4"/>
      <c r="K111" s="4"/>
      <c r="L111" s="4"/>
      <c r="M111" s="4"/>
      <c r="N111" s="12" t="s">
        <v>107</v>
      </c>
      <c r="P111" s="4" t="s">
        <v>65</v>
      </c>
      <c r="Q111" s="4"/>
      <c r="R111" s="4"/>
      <c r="S111" s="4"/>
      <c r="T111" s="4">
        <v>100</v>
      </c>
      <c r="U111" s="4"/>
      <c r="V111" s="4"/>
      <c r="W111" s="4"/>
      <c r="X111" s="4"/>
      <c r="Y111" s="4"/>
      <c r="Z111" s="4"/>
      <c r="AA111" s="4"/>
      <c r="AB111" s="12" t="s">
        <v>42</v>
      </c>
    </row>
    <row r="112" spans="1:28" ht="14.25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11"/>
      <c r="P112" s="4" t="s">
        <v>66</v>
      </c>
      <c r="Q112" s="4"/>
      <c r="R112" s="4"/>
      <c r="S112" s="4"/>
      <c r="T112" s="4">
        <v>100</v>
      </c>
      <c r="U112" s="4"/>
      <c r="V112" s="4"/>
      <c r="W112" s="4"/>
      <c r="X112" s="4"/>
      <c r="Y112" s="4"/>
      <c r="Z112" s="4"/>
      <c r="AA112" s="4"/>
      <c r="AB112" s="12" t="s">
        <v>42</v>
      </c>
    </row>
    <row r="113" spans="1:28" ht="14.25" x14ac:dyDescent="0.2">
      <c r="A113" s="4" t="s">
        <v>105</v>
      </c>
      <c r="B113" s="4"/>
      <c r="C113" s="4"/>
      <c r="D113" s="4"/>
      <c r="E113" s="4"/>
      <c r="F113" s="4"/>
      <c r="G113" s="4"/>
      <c r="H113" s="4"/>
      <c r="I113" s="4">
        <v>1235</v>
      </c>
      <c r="J113" s="4"/>
      <c r="K113" s="4"/>
      <c r="L113" s="4"/>
      <c r="M113" s="4"/>
      <c r="N113" s="12" t="s">
        <v>107</v>
      </c>
      <c r="P113" s="4" t="s">
        <v>67</v>
      </c>
      <c r="Q113" s="4"/>
      <c r="R113" s="4"/>
      <c r="S113" s="4"/>
      <c r="T113" s="4">
        <v>50</v>
      </c>
      <c r="U113" s="4"/>
      <c r="V113" s="4"/>
      <c r="W113" s="4"/>
      <c r="X113" s="47">
        <v>100</v>
      </c>
      <c r="Y113" s="47">
        <v>100</v>
      </c>
      <c r="Z113" s="47">
        <v>100</v>
      </c>
      <c r="AA113" s="47">
        <v>100</v>
      </c>
      <c r="AB113" s="12" t="s">
        <v>42</v>
      </c>
    </row>
    <row r="114" spans="1:28" ht="14.2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12"/>
      <c r="P114" s="4" t="s">
        <v>68</v>
      </c>
      <c r="Q114" s="4"/>
      <c r="R114" s="4"/>
      <c r="S114" s="4"/>
      <c r="T114" s="4">
        <v>100</v>
      </c>
      <c r="U114" s="4"/>
      <c r="V114" s="4"/>
      <c r="W114" s="4"/>
      <c r="X114" s="4"/>
      <c r="Y114" s="4"/>
      <c r="Z114" s="4"/>
      <c r="AA114" s="4"/>
      <c r="AB114" s="12" t="s">
        <v>42</v>
      </c>
    </row>
    <row r="115" spans="1:28" ht="14.25" x14ac:dyDescent="0.2">
      <c r="A115" s="9" t="s">
        <v>126</v>
      </c>
      <c r="B115" s="9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12"/>
      <c r="P115" s="4" t="s">
        <v>69</v>
      </c>
      <c r="Q115" s="4"/>
      <c r="R115" s="4"/>
      <c r="S115" s="4"/>
      <c r="T115" s="4">
        <v>100</v>
      </c>
      <c r="U115" s="4"/>
      <c r="V115" s="4"/>
      <c r="W115" s="4"/>
      <c r="X115" s="4"/>
      <c r="Y115" s="4"/>
      <c r="Z115" s="4"/>
      <c r="AA115" s="4"/>
      <c r="AB115" s="12" t="s">
        <v>42</v>
      </c>
    </row>
    <row r="116" spans="1:28" ht="14.2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12"/>
      <c r="P116" s="4" t="s">
        <v>54</v>
      </c>
      <c r="Q116" s="4"/>
      <c r="R116" s="4"/>
      <c r="S116" s="4"/>
      <c r="T116" s="4">
        <v>100</v>
      </c>
      <c r="U116" s="4"/>
      <c r="V116" s="4"/>
      <c r="W116" s="4"/>
      <c r="X116" s="49">
        <v>100</v>
      </c>
      <c r="Y116" s="49">
        <v>100</v>
      </c>
      <c r="Z116" s="49">
        <v>100</v>
      </c>
      <c r="AA116" s="49">
        <v>100</v>
      </c>
      <c r="AB116" s="12" t="s">
        <v>42</v>
      </c>
    </row>
    <row r="117" spans="1:28" ht="14.25" x14ac:dyDescent="0.2">
      <c r="A117" s="4" t="s">
        <v>0</v>
      </c>
      <c r="B117" s="4"/>
      <c r="C117" s="4"/>
      <c r="D117" s="4"/>
      <c r="E117" s="4"/>
      <c r="F117" s="4"/>
      <c r="G117" s="4"/>
      <c r="H117" s="4"/>
      <c r="I117" s="4" t="s">
        <v>122</v>
      </c>
      <c r="J117" s="4"/>
      <c r="K117" s="4"/>
      <c r="M117" s="49" t="s">
        <v>245</v>
      </c>
      <c r="N117" s="12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12"/>
    </row>
    <row r="118" spans="1:28" ht="14.25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12"/>
      <c r="P118" s="9" t="s">
        <v>44</v>
      </c>
      <c r="Q118" s="9"/>
      <c r="R118" s="9"/>
      <c r="S118" s="9"/>
      <c r="T118" s="4"/>
      <c r="U118" s="4"/>
      <c r="V118" s="4"/>
      <c r="W118" s="4"/>
      <c r="X118" s="4"/>
      <c r="Y118" s="4"/>
      <c r="Z118" s="4"/>
      <c r="AA118" s="4"/>
      <c r="AB118" s="12"/>
    </row>
    <row r="119" spans="1:28" ht="14.25" x14ac:dyDescent="0.2">
      <c r="A119" s="4" t="s">
        <v>104</v>
      </c>
      <c r="B119" s="4"/>
      <c r="C119" s="4"/>
      <c r="D119" s="4"/>
      <c r="E119" s="4"/>
      <c r="F119" s="4"/>
      <c r="G119" s="4"/>
      <c r="H119" s="4"/>
      <c r="I119" s="4">
        <v>1.89</v>
      </c>
      <c r="J119" s="4"/>
      <c r="K119" s="4">
        <v>0</v>
      </c>
      <c r="L119" s="4"/>
      <c r="M119" s="47">
        <v>77.5</v>
      </c>
      <c r="N119" s="12" t="s">
        <v>26</v>
      </c>
      <c r="P119" s="4" t="s">
        <v>48</v>
      </c>
      <c r="Q119" s="4"/>
      <c r="R119" s="4"/>
      <c r="S119" s="4"/>
      <c r="T119" s="4">
        <v>7.7</v>
      </c>
      <c r="U119" s="4"/>
      <c r="V119" s="4"/>
      <c r="X119" s="49">
        <v>7.7</v>
      </c>
      <c r="Y119" s="49">
        <v>7.7</v>
      </c>
      <c r="Z119" s="49">
        <v>7.7</v>
      </c>
      <c r="AA119" s="49">
        <v>7.7</v>
      </c>
      <c r="AB119" s="12" t="s">
        <v>49</v>
      </c>
    </row>
    <row r="120" spans="1:28" ht="14.2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12"/>
      <c r="P120" s="4" t="s">
        <v>50</v>
      </c>
      <c r="Q120" s="4"/>
      <c r="R120" s="4"/>
      <c r="S120" s="4"/>
      <c r="T120" s="4">
        <v>1.2</v>
      </c>
      <c r="U120" s="4"/>
      <c r="V120" s="4"/>
      <c r="X120" s="49">
        <v>0</v>
      </c>
      <c r="Y120" s="49">
        <v>0</v>
      </c>
      <c r="Z120" s="49">
        <v>0</v>
      </c>
      <c r="AA120" s="49">
        <v>0</v>
      </c>
      <c r="AB120" s="12" t="s">
        <v>49</v>
      </c>
    </row>
    <row r="121" spans="1:28" ht="14.25" x14ac:dyDescent="0.2">
      <c r="A121" s="4" t="s">
        <v>105</v>
      </c>
      <c r="B121" s="4"/>
      <c r="C121" s="4"/>
      <c r="D121" s="4"/>
      <c r="E121" s="4"/>
      <c r="F121" s="4"/>
      <c r="G121" s="4"/>
      <c r="H121" s="4"/>
      <c r="I121" s="4">
        <v>4250</v>
      </c>
      <c r="J121" s="4"/>
      <c r="K121" s="4"/>
      <c r="L121" s="4"/>
      <c r="M121" s="4"/>
      <c r="N121" s="12" t="s">
        <v>107</v>
      </c>
      <c r="P121" s="4" t="s">
        <v>51</v>
      </c>
      <c r="Q121" s="4"/>
      <c r="R121" s="4"/>
      <c r="S121" s="4"/>
      <c r="T121" s="4">
        <v>3.8</v>
      </c>
      <c r="U121" s="4"/>
      <c r="V121" s="4"/>
      <c r="X121" s="49">
        <v>3.8</v>
      </c>
      <c r="Y121" s="49">
        <v>3.8</v>
      </c>
      <c r="Z121" s="49">
        <v>3.8</v>
      </c>
      <c r="AA121" s="49">
        <v>3.8</v>
      </c>
      <c r="AB121" s="12" t="s">
        <v>49</v>
      </c>
    </row>
    <row r="122" spans="1:28" ht="14.25" x14ac:dyDescent="0.2">
      <c r="A122" s="4"/>
      <c r="B122" s="4"/>
      <c r="C122" s="4"/>
      <c r="D122" s="4"/>
      <c r="E122" s="4"/>
      <c r="F122" s="4"/>
      <c r="G122" s="4"/>
      <c r="H122" s="4"/>
      <c r="J122" s="4"/>
      <c r="K122" s="4"/>
      <c r="L122" s="4"/>
      <c r="M122" s="4"/>
      <c r="N122" s="12"/>
      <c r="P122" s="4" t="s">
        <v>52</v>
      </c>
      <c r="Q122" s="4"/>
      <c r="R122" s="4"/>
      <c r="S122" s="4"/>
      <c r="T122" s="4">
        <v>1.8</v>
      </c>
      <c r="U122" s="4"/>
      <c r="V122" s="4"/>
      <c r="X122" s="49">
        <v>1.8</v>
      </c>
      <c r="Y122" s="49">
        <v>1.8</v>
      </c>
      <c r="Z122" s="49">
        <v>1.8</v>
      </c>
      <c r="AA122" s="49">
        <v>1.8</v>
      </c>
      <c r="AB122" s="12" t="s">
        <v>49</v>
      </c>
    </row>
    <row r="123" spans="1:28" ht="14.25" x14ac:dyDescent="0.2">
      <c r="A123" s="4" t="s">
        <v>120</v>
      </c>
      <c r="B123" s="4"/>
      <c r="C123" s="4"/>
      <c r="D123" s="4"/>
      <c r="E123" s="4"/>
      <c r="F123" s="4"/>
      <c r="G123" s="4"/>
      <c r="H123" s="4"/>
      <c r="I123" s="4" t="s">
        <v>123</v>
      </c>
      <c r="J123" s="4"/>
      <c r="K123" s="4"/>
      <c r="L123" s="4"/>
      <c r="M123" s="4"/>
      <c r="N123" s="12" t="s">
        <v>115</v>
      </c>
      <c r="P123" s="4" t="s">
        <v>62</v>
      </c>
      <c r="Q123" s="4"/>
      <c r="R123" s="4"/>
      <c r="S123" s="4"/>
      <c r="T123" s="4">
        <v>0.8</v>
      </c>
      <c r="U123" s="4"/>
      <c r="V123" s="4"/>
      <c r="X123" s="49">
        <v>0</v>
      </c>
      <c r="Y123" s="49">
        <v>0</v>
      </c>
      <c r="Z123" s="49">
        <v>0</v>
      </c>
      <c r="AA123" s="49">
        <v>0</v>
      </c>
      <c r="AB123" s="12" t="s">
        <v>49</v>
      </c>
    </row>
    <row r="124" spans="1:28" ht="14.25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N124" s="12"/>
      <c r="P124" s="4" t="s">
        <v>54</v>
      </c>
      <c r="Q124" s="4"/>
      <c r="R124" s="4"/>
      <c r="S124" s="4"/>
      <c r="T124" s="4">
        <v>0.1</v>
      </c>
      <c r="U124" s="4"/>
      <c r="V124" s="4"/>
      <c r="X124" s="49">
        <v>0.1</v>
      </c>
      <c r="Y124" s="49">
        <v>0.1</v>
      </c>
      <c r="Z124" s="49">
        <v>0.1</v>
      </c>
      <c r="AA124" s="49">
        <v>0.1</v>
      </c>
      <c r="AB124" s="12" t="s">
        <v>49</v>
      </c>
    </row>
    <row r="125" spans="1:28" ht="14.25" x14ac:dyDescent="0.2">
      <c r="A125" s="4" t="s">
        <v>121</v>
      </c>
      <c r="B125" s="4"/>
      <c r="C125" s="4"/>
      <c r="D125" s="4"/>
      <c r="E125" s="4"/>
      <c r="F125" s="4"/>
      <c r="G125" s="4"/>
      <c r="H125" s="4"/>
      <c r="I125" s="4" t="s">
        <v>124</v>
      </c>
      <c r="J125" s="4"/>
      <c r="K125" s="4"/>
      <c r="L125" s="4"/>
      <c r="M125" s="4"/>
      <c r="N125" s="12" t="s">
        <v>107</v>
      </c>
      <c r="P125" s="4" t="s">
        <v>223</v>
      </c>
      <c r="T125" s="4">
        <v>0</v>
      </c>
      <c r="U125" s="4"/>
      <c r="V125" s="4"/>
      <c r="X125" s="49">
        <v>2</v>
      </c>
      <c r="Y125" s="49">
        <v>2</v>
      </c>
      <c r="Z125" s="49">
        <v>2</v>
      </c>
      <c r="AA125" s="49">
        <v>2</v>
      </c>
      <c r="AB125" s="12" t="s">
        <v>80</v>
      </c>
    </row>
    <row r="126" spans="1:28" ht="14.2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11"/>
      <c r="P126" s="4" t="s">
        <v>55</v>
      </c>
      <c r="Q126" s="4"/>
      <c r="R126" s="4"/>
      <c r="S126" s="4"/>
      <c r="T126" s="4">
        <v>19</v>
      </c>
      <c r="U126" s="4"/>
      <c r="V126" s="4"/>
      <c r="X126" s="49">
        <v>19</v>
      </c>
      <c r="Y126" s="49">
        <v>19</v>
      </c>
      <c r="Z126" s="49">
        <v>19</v>
      </c>
      <c r="AA126" s="49">
        <v>19</v>
      </c>
      <c r="AB126" s="12" t="s">
        <v>42</v>
      </c>
    </row>
    <row r="127" spans="1:28" ht="14.25" x14ac:dyDescent="0.2">
      <c r="A127" s="4" t="s">
        <v>105</v>
      </c>
      <c r="B127" s="4"/>
      <c r="C127" s="4"/>
      <c r="D127" s="4"/>
      <c r="E127" s="4"/>
      <c r="F127" s="4"/>
      <c r="G127" s="4"/>
      <c r="H127" s="4"/>
      <c r="I127" s="4">
        <v>1235</v>
      </c>
      <c r="J127" s="4"/>
      <c r="K127" s="4"/>
      <c r="L127" s="4"/>
      <c r="M127" s="4"/>
      <c r="N127" s="12" t="s">
        <v>107</v>
      </c>
      <c r="P127" s="4" t="s">
        <v>56</v>
      </c>
      <c r="Q127" s="4"/>
      <c r="R127" s="4"/>
      <c r="S127" s="4"/>
      <c r="T127" s="4">
        <v>9</v>
      </c>
      <c r="U127" s="4"/>
      <c r="V127" s="4"/>
      <c r="X127" s="49">
        <v>2</v>
      </c>
      <c r="Y127" s="49">
        <v>2</v>
      </c>
      <c r="Z127" s="49">
        <v>2</v>
      </c>
      <c r="AA127" s="49">
        <v>2</v>
      </c>
      <c r="AB127" s="12"/>
    </row>
    <row r="128" spans="1:28" ht="14.2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12"/>
      <c r="P128" s="13" t="s">
        <v>57</v>
      </c>
      <c r="Q128" s="13"/>
      <c r="R128" s="4"/>
      <c r="S128" s="4"/>
      <c r="T128" s="4"/>
      <c r="U128" s="4"/>
      <c r="V128" s="4"/>
      <c r="X128" s="49"/>
      <c r="Y128" s="49"/>
      <c r="Z128" s="49"/>
      <c r="AA128" s="49"/>
      <c r="AB128" s="12" t="s">
        <v>42</v>
      </c>
    </row>
    <row r="129" spans="1:28" ht="14.2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12"/>
      <c r="P129" s="4" t="s">
        <v>50</v>
      </c>
      <c r="R129" s="4"/>
      <c r="S129" s="4"/>
      <c r="T129" s="4">
        <v>0</v>
      </c>
      <c r="U129" s="4"/>
      <c r="V129" s="4"/>
      <c r="X129" s="49">
        <v>0</v>
      </c>
      <c r="Y129" s="49">
        <v>0</v>
      </c>
      <c r="Z129" s="49">
        <v>0</v>
      </c>
      <c r="AA129" s="49">
        <v>0</v>
      </c>
      <c r="AB129" s="12" t="s">
        <v>42</v>
      </c>
    </row>
    <row r="130" spans="1:28" ht="14.25" x14ac:dyDescent="0.2">
      <c r="A130" s="9" t="s">
        <v>127</v>
      </c>
      <c r="B130" s="9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12"/>
      <c r="P130" s="4" t="s">
        <v>51</v>
      </c>
      <c r="Q130" s="4"/>
      <c r="R130" s="4"/>
      <c r="S130" s="4"/>
      <c r="T130" s="4">
        <v>0</v>
      </c>
      <c r="U130" s="4"/>
      <c r="V130" s="4"/>
      <c r="X130" s="49">
        <v>0</v>
      </c>
      <c r="Y130" s="49">
        <v>0</v>
      </c>
      <c r="Z130" s="49">
        <v>0</v>
      </c>
      <c r="AA130" s="49">
        <v>0</v>
      </c>
      <c r="AB130" s="12" t="s">
        <v>42</v>
      </c>
    </row>
    <row r="131" spans="1:28" ht="14.2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12"/>
      <c r="P131" s="4" t="s">
        <v>52</v>
      </c>
      <c r="Q131" s="4"/>
      <c r="R131" s="4"/>
      <c r="S131" s="4"/>
      <c r="T131" s="4">
        <v>0</v>
      </c>
      <c r="U131" s="4"/>
      <c r="V131" s="4"/>
      <c r="X131" s="49">
        <v>0</v>
      </c>
      <c r="Y131" s="49">
        <v>0</v>
      </c>
      <c r="Z131" s="49">
        <v>0</v>
      </c>
      <c r="AA131" s="49">
        <v>0</v>
      </c>
      <c r="AB131" s="12" t="s">
        <v>42</v>
      </c>
    </row>
    <row r="132" spans="1:28" ht="14.25" x14ac:dyDescent="0.2">
      <c r="A132" s="4" t="s">
        <v>0</v>
      </c>
      <c r="B132" s="4"/>
      <c r="C132" s="4"/>
      <c r="D132" s="4"/>
      <c r="E132" s="4"/>
      <c r="F132" s="4"/>
      <c r="G132" s="4"/>
      <c r="H132" s="4"/>
      <c r="I132" s="4" t="s">
        <v>128</v>
      </c>
      <c r="J132" s="4"/>
      <c r="K132" s="4"/>
      <c r="L132" s="4"/>
      <c r="M132" s="4"/>
      <c r="N132" s="12"/>
      <c r="P132" s="4" t="s">
        <v>62</v>
      </c>
      <c r="Q132" s="4"/>
      <c r="R132" s="4"/>
      <c r="S132" s="4"/>
      <c r="T132" s="4">
        <v>100</v>
      </c>
      <c r="U132" s="4"/>
      <c r="V132" s="4"/>
      <c r="X132" s="49">
        <v>0</v>
      </c>
      <c r="Y132" s="49">
        <v>0</v>
      </c>
      <c r="Z132" s="49">
        <v>0</v>
      </c>
      <c r="AA132" s="49">
        <v>0</v>
      </c>
      <c r="AB132" s="12" t="s">
        <v>42</v>
      </c>
    </row>
    <row r="133" spans="1:28" ht="14.25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12"/>
      <c r="P133" s="4" t="s">
        <v>54</v>
      </c>
      <c r="Q133" s="4"/>
      <c r="R133" s="4"/>
      <c r="S133" s="4"/>
      <c r="T133" s="4">
        <v>100</v>
      </c>
      <c r="U133" s="4"/>
      <c r="V133" s="4"/>
      <c r="X133" s="49">
        <v>100</v>
      </c>
      <c r="Y133" s="49">
        <v>100</v>
      </c>
      <c r="Z133" s="49">
        <v>100</v>
      </c>
      <c r="AA133" s="49">
        <v>100</v>
      </c>
      <c r="AB133" s="12"/>
    </row>
    <row r="134" spans="1:28" ht="14.25" x14ac:dyDescent="0.2">
      <c r="A134" s="4" t="s">
        <v>104</v>
      </c>
      <c r="B134" s="4"/>
      <c r="C134" s="4"/>
      <c r="D134" s="4"/>
      <c r="E134" s="4"/>
      <c r="F134" s="4"/>
      <c r="G134" s="4"/>
      <c r="H134" s="4"/>
      <c r="I134" s="4">
        <v>0.15</v>
      </c>
      <c r="J134" s="4"/>
      <c r="K134" s="28">
        <v>29.3</v>
      </c>
      <c r="L134" s="4"/>
      <c r="M134" s="47">
        <v>77.5</v>
      </c>
      <c r="N134" s="12" t="s">
        <v>26</v>
      </c>
      <c r="P134" s="4" t="s">
        <v>223</v>
      </c>
      <c r="Q134" s="4"/>
      <c r="R134" s="4"/>
      <c r="S134" s="4"/>
      <c r="T134" s="4">
        <v>50</v>
      </c>
      <c r="X134" s="49">
        <v>50</v>
      </c>
      <c r="Y134" s="49">
        <v>50</v>
      </c>
      <c r="Z134" s="49">
        <v>50</v>
      </c>
      <c r="AA134" s="49">
        <v>50</v>
      </c>
      <c r="AB134" s="12"/>
    </row>
    <row r="135" spans="1:28" ht="14.2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12"/>
      <c r="P135" s="4" t="s">
        <v>73</v>
      </c>
      <c r="Q135" s="4"/>
      <c r="R135" s="4"/>
      <c r="S135" s="4"/>
      <c r="T135" s="4">
        <v>0</v>
      </c>
      <c r="U135" s="4"/>
      <c r="V135" s="4"/>
      <c r="W135" s="4"/>
      <c r="X135" s="4"/>
      <c r="Y135" s="4"/>
      <c r="Z135" s="4"/>
      <c r="AA135" s="4"/>
      <c r="AB135" s="12" t="s">
        <v>35</v>
      </c>
    </row>
    <row r="136" spans="1:28" ht="14.25" x14ac:dyDescent="0.2">
      <c r="A136" s="4" t="s">
        <v>105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12" t="s">
        <v>107</v>
      </c>
      <c r="P136" s="4" t="s">
        <v>74</v>
      </c>
      <c r="Q136" s="4"/>
      <c r="R136" s="4"/>
      <c r="S136" s="4"/>
      <c r="T136" s="4">
        <v>0</v>
      </c>
      <c r="U136" s="4"/>
      <c r="V136" s="4"/>
      <c r="W136" s="4"/>
      <c r="X136" s="4"/>
      <c r="Y136" s="4"/>
      <c r="Z136" s="4"/>
      <c r="AA136" s="4"/>
      <c r="AB136" s="12" t="s">
        <v>35</v>
      </c>
    </row>
    <row r="137" spans="1:28" ht="14.25" x14ac:dyDescent="0.2">
      <c r="A137" s="4"/>
      <c r="B137" s="4"/>
      <c r="C137" s="4"/>
      <c r="D137" s="4"/>
      <c r="E137" s="4"/>
      <c r="F137" s="4"/>
      <c r="G137" s="4"/>
      <c r="H137" s="4"/>
      <c r="I137" s="4" t="s">
        <v>123</v>
      </c>
      <c r="J137" s="4"/>
      <c r="K137" s="4"/>
      <c r="L137" s="4"/>
      <c r="M137" s="4"/>
      <c r="N137" s="12"/>
      <c r="P137" s="4" t="s">
        <v>75</v>
      </c>
      <c r="Q137" s="4"/>
      <c r="R137" s="4"/>
      <c r="S137" s="4"/>
      <c r="T137" s="4">
        <v>0</v>
      </c>
      <c r="U137" s="4"/>
      <c r="V137" s="4"/>
      <c r="W137" s="4"/>
      <c r="X137" s="4"/>
      <c r="Y137" s="4"/>
      <c r="Z137" s="4"/>
      <c r="AA137" s="4"/>
      <c r="AB137" s="12" t="s">
        <v>27</v>
      </c>
    </row>
    <row r="138" spans="1:28" ht="14.25" x14ac:dyDescent="0.2">
      <c r="A138" s="4" t="s">
        <v>120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12" t="s">
        <v>115</v>
      </c>
      <c r="P138" s="4" t="s">
        <v>76</v>
      </c>
      <c r="Q138" s="4"/>
      <c r="R138" s="4"/>
      <c r="S138" s="4"/>
      <c r="T138" s="4">
        <v>0</v>
      </c>
      <c r="U138" s="4"/>
      <c r="V138" s="4"/>
      <c r="W138" s="4"/>
      <c r="X138" s="4"/>
      <c r="Y138" s="4"/>
      <c r="Z138" s="4"/>
      <c r="AA138" s="4"/>
      <c r="AB138" s="12" t="s">
        <v>27</v>
      </c>
    </row>
    <row r="139" spans="1:28" ht="14.25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12"/>
      <c r="P139" s="4" t="s">
        <v>77</v>
      </c>
      <c r="Q139" s="4"/>
      <c r="R139" s="4"/>
      <c r="S139" s="4"/>
      <c r="T139" s="4">
        <v>195</v>
      </c>
      <c r="U139" s="4"/>
      <c r="V139" s="22">
        <v>0</v>
      </c>
      <c r="W139" s="4"/>
      <c r="X139" s="47">
        <v>0</v>
      </c>
      <c r="Y139" s="47">
        <v>0</v>
      </c>
      <c r="Z139" s="47">
        <v>0</v>
      </c>
      <c r="AA139" s="47">
        <v>0</v>
      </c>
      <c r="AB139" s="12" t="s">
        <v>27</v>
      </c>
    </row>
    <row r="140" spans="1:28" ht="14.25" x14ac:dyDescent="0.2">
      <c r="A140" s="4" t="s">
        <v>121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12" t="s">
        <v>107</v>
      </c>
      <c r="P140" s="4" t="s">
        <v>78</v>
      </c>
      <c r="Q140" s="4"/>
      <c r="R140" s="4"/>
      <c r="S140" s="4"/>
      <c r="T140" s="4">
        <v>0</v>
      </c>
      <c r="U140" s="4"/>
      <c r="V140" s="4"/>
      <c r="W140" s="4"/>
      <c r="X140" s="4"/>
      <c r="Y140" s="4"/>
      <c r="Z140" s="4"/>
      <c r="AA140" s="4"/>
      <c r="AB140" s="12" t="s">
        <v>79</v>
      </c>
    </row>
    <row r="141" spans="1:28" ht="14.2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11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12"/>
    </row>
    <row r="142" spans="1:28" ht="14.25" x14ac:dyDescent="0.2">
      <c r="A142" s="4" t="s">
        <v>105</v>
      </c>
      <c r="B142" s="4"/>
      <c r="C142" s="4"/>
      <c r="D142" s="4"/>
      <c r="E142" s="4"/>
      <c r="F142" s="4"/>
      <c r="G142" s="4"/>
      <c r="H142" s="4"/>
      <c r="I142" s="4">
        <v>8341.5</v>
      </c>
      <c r="J142" s="4"/>
      <c r="K142" s="4"/>
      <c r="L142" s="4"/>
      <c r="M142" s="4"/>
      <c r="N142" s="12" t="s">
        <v>107</v>
      </c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12"/>
    </row>
    <row r="143" spans="1:28" ht="14.2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12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12"/>
    </row>
    <row r="144" spans="1:28" ht="14.25" x14ac:dyDescent="0.2">
      <c r="A144" s="4" t="s">
        <v>106</v>
      </c>
      <c r="B144" s="4"/>
      <c r="C144" s="4"/>
      <c r="D144" s="4"/>
      <c r="E144" s="4"/>
      <c r="F144" s="4"/>
      <c r="G144" s="4"/>
      <c r="H144" s="4"/>
      <c r="I144" s="4">
        <v>3</v>
      </c>
      <c r="J144" s="4"/>
      <c r="K144" s="4"/>
      <c r="L144" s="4"/>
      <c r="M144" s="4"/>
      <c r="N144" s="12" t="s">
        <v>108</v>
      </c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12"/>
    </row>
    <row r="145" spans="1:28" ht="14.25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12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4.25" x14ac:dyDescent="0.2">
      <c r="A146" s="9" t="s">
        <v>125</v>
      </c>
      <c r="B146" s="9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12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4.2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12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4.25" x14ac:dyDescent="0.2">
      <c r="A148" s="4" t="s">
        <v>0</v>
      </c>
      <c r="B148" s="4"/>
      <c r="C148" s="4"/>
      <c r="D148" s="4"/>
      <c r="E148" s="4"/>
      <c r="F148" s="4"/>
      <c r="G148" s="4"/>
      <c r="H148" s="4"/>
      <c r="I148" s="4" t="s">
        <v>122</v>
      </c>
      <c r="J148" s="4"/>
      <c r="K148" s="4"/>
      <c r="L148" s="4"/>
      <c r="M148" s="4"/>
      <c r="N148" s="12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4.2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12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4.25" x14ac:dyDescent="0.2">
      <c r="A150" s="4" t="s">
        <v>104</v>
      </c>
      <c r="B150" s="4"/>
      <c r="C150" s="4"/>
      <c r="D150" s="4"/>
      <c r="E150" s="4"/>
      <c r="F150" s="4"/>
      <c r="G150" s="4"/>
      <c r="H150" s="4"/>
      <c r="I150" s="4">
        <v>5.2</v>
      </c>
      <c r="J150" s="4"/>
      <c r="K150" s="4">
        <v>0</v>
      </c>
      <c r="L150" s="4"/>
      <c r="M150" s="4">
        <v>0</v>
      </c>
      <c r="N150" s="12" t="s">
        <v>26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4.25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12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4.25" x14ac:dyDescent="0.2">
      <c r="A152" s="4" t="s">
        <v>105</v>
      </c>
      <c r="B152" s="4"/>
      <c r="C152" s="4"/>
      <c r="D152" s="4"/>
      <c r="E152" s="4"/>
      <c r="F152" s="4"/>
      <c r="G152" s="4"/>
      <c r="H152" s="4"/>
      <c r="I152" s="4">
        <v>4250</v>
      </c>
      <c r="J152" s="4"/>
      <c r="K152" s="4"/>
      <c r="L152" s="4"/>
      <c r="M152" s="4"/>
      <c r="N152" s="12" t="s">
        <v>107</v>
      </c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4.25" x14ac:dyDescent="0.2">
      <c r="A153" s="4"/>
      <c r="B153" s="4"/>
      <c r="C153" s="4"/>
      <c r="D153" s="4"/>
      <c r="E153" s="4"/>
      <c r="F153" s="4"/>
      <c r="G153" s="4"/>
      <c r="H153" s="4"/>
      <c r="J153" s="4"/>
      <c r="K153" s="4"/>
      <c r="L153" s="4"/>
      <c r="M153" s="4"/>
      <c r="N153" s="12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4.25" x14ac:dyDescent="0.2">
      <c r="A154" s="4" t="s">
        <v>120</v>
      </c>
      <c r="B154" s="4"/>
      <c r="C154" s="4"/>
      <c r="D154" s="4"/>
      <c r="E154" s="4"/>
      <c r="F154" s="4"/>
      <c r="G154" s="4"/>
      <c r="H154" s="4"/>
      <c r="I154" s="4" t="s">
        <v>123</v>
      </c>
      <c r="J154" s="4"/>
      <c r="K154" s="4"/>
      <c r="L154" s="4"/>
      <c r="M154" s="4"/>
      <c r="N154" s="12" t="s">
        <v>115</v>
      </c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4.2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N155" s="12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4.25" x14ac:dyDescent="0.2">
      <c r="A156" s="4" t="s">
        <v>121</v>
      </c>
      <c r="B156" s="4"/>
      <c r="C156" s="4"/>
      <c r="D156" s="4"/>
      <c r="E156" s="4"/>
      <c r="F156" s="4"/>
      <c r="G156" s="4"/>
      <c r="H156" s="4"/>
      <c r="I156" s="4" t="s">
        <v>124</v>
      </c>
      <c r="J156" s="4"/>
      <c r="K156" s="4"/>
      <c r="L156" s="4"/>
      <c r="M156" s="4"/>
      <c r="N156" s="12" t="s">
        <v>107</v>
      </c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4.25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11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4.25" x14ac:dyDescent="0.2">
      <c r="A158" s="4" t="s">
        <v>105</v>
      </c>
      <c r="B158" s="4"/>
      <c r="C158" s="4"/>
      <c r="D158" s="4"/>
      <c r="E158" s="4"/>
      <c r="F158" s="4"/>
      <c r="G158" s="4"/>
      <c r="H158" s="4"/>
      <c r="I158" s="4">
        <v>1235</v>
      </c>
      <c r="J158" s="4"/>
      <c r="K158" s="4"/>
      <c r="L158" s="4"/>
      <c r="M158" s="4"/>
      <c r="N158" s="12" t="s">
        <v>107</v>
      </c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4.2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4.25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1:14" ht="14.25" x14ac:dyDescent="0.2">
      <c r="A161" s="9" t="s">
        <v>129</v>
      </c>
      <c r="B161" s="9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12"/>
    </row>
    <row r="162" spans="1:14" ht="14.2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12"/>
    </row>
    <row r="163" spans="1:14" ht="14.25" x14ac:dyDescent="0.2">
      <c r="A163" s="4" t="s">
        <v>0</v>
      </c>
      <c r="B163" s="4"/>
      <c r="C163" s="4"/>
      <c r="D163" s="4"/>
      <c r="E163" s="4"/>
      <c r="F163" s="4"/>
      <c r="G163" s="4"/>
      <c r="H163" s="4"/>
      <c r="I163" s="4" t="s">
        <v>130</v>
      </c>
      <c r="J163" s="4"/>
      <c r="K163" s="4"/>
      <c r="L163" s="4"/>
      <c r="M163" s="4"/>
      <c r="N163" s="12"/>
    </row>
    <row r="164" spans="1:14" ht="14.2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12"/>
    </row>
    <row r="165" spans="1:14" ht="14.25" x14ac:dyDescent="0.2">
      <c r="A165" s="4" t="s">
        <v>104</v>
      </c>
      <c r="B165" s="4"/>
      <c r="C165" s="4"/>
      <c r="D165" s="4"/>
      <c r="E165" s="4"/>
      <c r="F165" s="4"/>
      <c r="G165" s="4"/>
      <c r="H165" s="4"/>
      <c r="I165" s="4">
        <v>4.09</v>
      </c>
      <c r="J165" s="4"/>
      <c r="K165" s="28">
        <v>91.4</v>
      </c>
      <c r="L165" s="4"/>
      <c r="M165" s="47">
        <v>0</v>
      </c>
      <c r="N165" s="12" t="s">
        <v>26</v>
      </c>
    </row>
    <row r="166" spans="1:14" ht="14.25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12"/>
    </row>
    <row r="167" spans="1:14" ht="14.25" x14ac:dyDescent="0.2">
      <c r="A167" s="4" t="s">
        <v>105</v>
      </c>
      <c r="B167" s="4"/>
      <c r="C167" s="4"/>
      <c r="D167" s="4"/>
      <c r="E167" s="4"/>
      <c r="F167" s="4"/>
      <c r="G167" s="4"/>
      <c r="H167" s="4"/>
      <c r="I167" s="4">
        <v>9945</v>
      </c>
      <c r="J167" s="4"/>
      <c r="K167" s="4"/>
      <c r="L167" s="4"/>
      <c r="N167" s="12" t="s">
        <v>107</v>
      </c>
    </row>
    <row r="168" spans="1:14" ht="14.25" x14ac:dyDescent="0.2">
      <c r="A168" s="4"/>
      <c r="B168" s="4"/>
      <c r="C168" s="4"/>
      <c r="D168" s="4"/>
      <c r="E168" s="4"/>
      <c r="F168" s="4"/>
      <c r="G168" s="4"/>
      <c r="H168" s="4"/>
      <c r="J168" s="4"/>
      <c r="K168" s="4"/>
      <c r="L168" s="4"/>
      <c r="M168" s="4"/>
      <c r="N168" s="12"/>
    </row>
    <row r="169" spans="1:14" ht="14.25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12"/>
    </row>
    <row r="170" spans="1:14" ht="14.2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12"/>
    </row>
    <row r="171" spans="1:14" ht="14.25" x14ac:dyDescent="0.2">
      <c r="A171" s="4" t="s">
        <v>121</v>
      </c>
      <c r="B171" s="4"/>
      <c r="C171" s="4"/>
      <c r="D171" s="4"/>
      <c r="E171" s="4"/>
      <c r="F171" s="4"/>
      <c r="G171" s="4"/>
      <c r="H171" s="4"/>
      <c r="I171" s="4" t="s">
        <v>131</v>
      </c>
      <c r="J171" s="4"/>
      <c r="K171" s="4"/>
      <c r="L171" s="4"/>
      <c r="M171" s="4"/>
      <c r="N171" s="12" t="s">
        <v>107</v>
      </c>
    </row>
    <row r="172" spans="1:14" ht="14.25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11"/>
    </row>
    <row r="173" spans="1:14" ht="14.25" x14ac:dyDescent="0.2">
      <c r="A173" s="9" t="s">
        <v>132</v>
      </c>
      <c r="B173" s="9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12"/>
    </row>
    <row r="174" spans="1:14" ht="14.2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12"/>
    </row>
    <row r="175" spans="1:14" ht="14.25" x14ac:dyDescent="0.2">
      <c r="A175" s="4" t="s">
        <v>0</v>
      </c>
      <c r="B175" s="4"/>
      <c r="C175" s="4"/>
      <c r="D175" s="4"/>
      <c r="E175" s="4"/>
      <c r="F175" s="4"/>
      <c r="G175" s="4"/>
      <c r="H175" s="4"/>
      <c r="I175" s="4" t="s">
        <v>130</v>
      </c>
      <c r="J175" s="4"/>
      <c r="K175" s="4"/>
      <c r="L175" s="4"/>
      <c r="M175" s="4"/>
      <c r="N175" s="12"/>
    </row>
    <row r="176" spans="1:14" ht="14.2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12"/>
    </row>
    <row r="177" spans="1:14" ht="14.25" x14ac:dyDescent="0.2">
      <c r="A177" s="4" t="s">
        <v>104</v>
      </c>
      <c r="B177" s="4"/>
      <c r="C177" s="4"/>
      <c r="D177" s="4"/>
      <c r="E177" s="4"/>
      <c r="F177" s="4"/>
      <c r="G177" s="4"/>
      <c r="H177" s="4"/>
      <c r="I177" s="4">
        <v>4.05</v>
      </c>
      <c r="J177" s="4"/>
      <c r="K177" s="4">
        <v>0</v>
      </c>
      <c r="L177" s="4"/>
      <c r="M177" s="4">
        <v>0</v>
      </c>
      <c r="N177" s="12" t="s">
        <v>26</v>
      </c>
    </row>
    <row r="178" spans="1:14" ht="14.25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12"/>
    </row>
    <row r="179" spans="1:14" ht="14.25" x14ac:dyDescent="0.2">
      <c r="A179" s="4" t="s">
        <v>105</v>
      </c>
      <c r="B179" s="4"/>
      <c r="C179" s="4"/>
      <c r="D179" s="4"/>
      <c r="E179" s="4"/>
      <c r="F179" s="4"/>
      <c r="G179" s="4"/>
      <c r="H179" s="4"/>
      <c r="I179" s="4">
        <v>9945</v>
      </c>
      <c r="J179" s="4"/>
      <c r="K179" s="4"/>
      <c r="L179" s="4"/>
      <c r="M179" s="4"/>
      <c r="N179" s="12" t="s">
        <v>107</v>
      </c>
    </row>
    <row r="180" spans="1:14" ht="14.25" x14ac:dyDescent="0.2">
      <c r="A180" s="4"/>
      <c r="B180" s="4"/>
      <c r="C180" s="4"/>
      <c r="D180" s="4"/>
      <c r="E180" s="4"/>
      <c r="F180" s="4"/>
      <c r="G180" s="4"/>
      <c r="H180" s="4"/>
      <c r="J180" s="4"/>
      <c r="K180" s="4"/>
      <c r="L180" s="4"/>
      <c r="M180" s="4"/>
      <c r="N180" s="12"/>
    </row>
    <row r="181" spans="1:14" ht="14.25" x14ac:dyDescent="0.2">
      <c r="A181" s="4" t="s">
        <v>121</v>
      </c>
      <c r="B181" s="4"/>
      <c r="C181" s="4"/>
      <c r="D181" s="4"/>
      <c r="E181" s="4"/>
      <c r="F181" s="4"/>
      <c r="G181" s="4"/>
      <c r="H181" s="4"/>
      <c r="I181" s="4" t="s">
        <v>131</v>
      </c>
      <c r="J181" s="4"/>
      <c r="K181" s="4"/>
      <c r="L181" s="4"/>
      <c r="N181" s="12" t="s">
        <v>107</v>
      </c>
    </row>
    <row r="182" spans="1:14" ht="14.2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12"/>
    </row>
    <row r="183" spans="1:14" ht="14.25" x14ac:dyDescent="0.2">
      <c r="A183" s="9" t="s">
        <v>133</v>
      </c>
      <c r="B183" s="9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12"/>
    </row>
    <row r="184" spans="1:14" ht="14.25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12"/>
    </row>
    <row r="185" spans="1:14" ht="14.25" x14ac:dyDescent="0.2">
      <c r="A185" s="4" t="s">
        <v>0</v>
      </c>
      <c r="B185" s="4"/>
      <c r="C185" s="4"/>
      <c r="D185" s="4"/>
      <c r="E185" s="4"/>
      <c r="F185" s="4"/>
      <c r="G185" s="4"/>
      <c r="H185" s="4"/>
      <c r="I185" s="4" t="s">
        <v>134</v>
      </c>
      <c r="J185" s="4"/>
      <c r="K185" s="4"/>
      <c r="L185" s="4"/>
      <c r="M185" s="4"/>
      <c r="N185" s="12"/>
    </row>
    <row r="186" spans="1:14" ht="14.2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12"/>
    </row>
    <row r="187" spans="1:14" ht="14.25" x14ac:dyDescent="0.2">
      <c r="A187" s="4" t="s">
        <v>104</v>
      </c>
      <c r="B187" s="4"/>
      <c r="C187" s="4"/>
      <c r="D187" s="4"/>
      <c r="E187" s="4"/>
      <c r="F187" s="4"/>
      <c r="G187" s="4"/>
      <c r="H187" s="4"/>
      <c r="I187" s="4">
        <v>5.46</v>
      </c>
      <c r="J187" s="4"/>
      <c r="K187" s="28">
        <v>65.900000000000006</v>
      </c>
      <c r="L187" s="4"/>
      <c r="M187" s="47">
        <v>65</v>
      </c>
      <c r="N187" s="12" t="s">
        <v>26</v>
      </c>
    </row>
    <row r="188" spans="1:14" ht="14.2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12"/>
    </row>
    <row r="189" spans="1:14" ht="14.25" x14ac:dyDescent="0.2">
      <c r="A189" s="4" t="s">
        <v>105</v>
      </c>
      <c r="B189" s="4"/>
      <c r="C189" s="4"/>
      <c r="D189" s="4"/>
      <c r="E189" s="4"/>
      <c r="F189" s="4"/>
      <c r="G189" s="4"/>
      <c r="H189" s="4"/>
      <c r="I189" s="4">
        <v>6375</v>
      </c>
      <c r="J189" s="4"/>
      <c r="K189" s="4"/>
      <c r="L189" s="4"/>
      <c r="M189" s="4">
        <v>0</v>
      </c>
      <c r="N189" s="12" t="s">
        <v>107</v>
      </c>
    </row>
    <row r="190" spans="1:14" ht="14.25" x14ac:dyDescent="0.2">
      <c r="A190" s="4"/>
      <c r="B190" s="4"/>
      <c r="C190" s="4"/>
      <c r="D190" s="4"/>
      <c r="E190" s="4"/>
      <c r="F190" s="4"/>
      <c r="G190" s="4"/>
      <c r="H190" s="4"/>
      <c r="J190" s="4"/>
      <c r="K190" s="4"/>
      <c r="L190" s="4"/>
      <c r="M190" s="4"/>
      <c r="N190" s="12"/>
    </row>
    <row r="191" spans="1:14" ht="14.25" x14ac:dyDescent="0.2">
      <c r="A191" s="4" t="s">
        <v>120</v>
      </c>
      <c r="I191" t="s">
        <v>123</v>
      </c>
      <c r="M191" s="4"/>
      <c r="N191" s="12" t="s">
        <v>115</v>
      </c>
    </row>
    <row r="192" spans="1:14" ht="14.2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12"/>
    </row>
    <row r="193" spans="1:14" ht="14.25" x14ac:dyDescent="0.2">
      <c r="A193" s="4" t="s">
        <v>121</v>
      </c>
      <c r="B193" s="4"/>
      <c r="C193" s="4"/>
      <c r="D193" s="4"/>
      <c r="E193" s="4"/>
      <c r="F193" s="4"/>
      <c r="G193" s="4"/>
      <c r="H193" s="4"/>
      <c r="I193" s="4" t="s">
        <v>135</v>
      </c>
      <c r="J193" s="4"/>
      <c r="K193" s="4"/>
      <c r="L193" s="4"/>
      <c r="N193" s="12" t="s">
        <v>107</v>
      </c>
    </row>
    <row r="194" spans="1:14" ht="14.2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12"/>
    </row>
    <row r="195" spans="1:14" ht="14.25" x14ac:dyDescent="0.2">
      <c r="A195" s="9" t="s">
        <v>136</v>
      </c>
      <c r="B195" s="9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12"/>
    </row>
    <row r="196" spans="1:14" ht="14.25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12"/>
    </row>
    <row r="197" spans="1:14" ht="14.25" x14ac:dyDescent="0.2">
      <c r="A197" s="4" t="s">
        <v>0</v>
      </c>
      <c r="B197" s="4"/>
      <c r="C197" s="4"/>
      <c r="D197" s="4"/>
      <c r="E197" s="4"/>
      <c r="F197" s="4"/>
      <c r="G197" s="4"/>
      <c r="H197" s="4"/>
      <c r="I197" s="4" t="s">
        <v>134</v>
      </c>
      <c r="J197" s="4"/>
      <c r="K197" s="4"/>
      <c r="L197" s="4"/>
      <c r="M197" s="4"/>
      <c r="N197" s="12"/>
    </row>
    <row r="198" spans="1:14" ht="14.2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12"/>
    </row>
    <row r="199" spans="1:14" ht="14.25" x14ac:dyDescent="0.2">
      <c r="A199" s="4" t="s">
        <v>104</v>
      </c>
      <c r="B199" s="4"/>
      <c r="C199" s="4"/>
      <c r="D199" s="4"/>
      <c r="E199" s="4"/>
      <c r="F199" s="4"/>
      <c r="G199" s="4"/>
      <c r="H199" s="4"/>
      <c r="I199" s="4">
        <v>0.89</v>
      </c>
      <c r="J199" s="4"/>
      <c r="K199" s="4">
        <v>0</v>
      </c>
      <c r="L199" s="4"/>
      <c r="M199" s="4">
        <v>0</v>
      </c>
      <c r="N199" s="12" t="s">
        <v>26</v>
      </c>
    </row>
    <row r="200" spans="1:14" ht="14.2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12"/>
    </row>
    <row r="201" spans="1:14" ht="14.25" x14ac:dyDescent="0.2">
      <c r="A201" s="4" t="s">
        <v>105</v>
      </c>
      <c r="B201" s="4"/>
      <c r="C201" s="4"/>
      <c r="D201" s="4"/>
      <c r="E201" s="4"/>
      <c r="F201" s="4"/>
      <c r="G201" s="4"/>
      <c r="H201" s="4"/>
      <c r="I201" s="4">
        <v>6375</v>
      </c>
      <c r="J201" s="4"/>
      <c r="K201" s="4"/>
      <c r="L201" s="4"/>
      <c r="M201" s="4"/>
      <c r="N201" s="12" t="s">
        <v>107</v>
      </c>
    </row>
    <row r="202" spans="1:14" ht="14.25" x14ac:dyDescent="0.2">
      <c r="A202" s="4"/>
      <c r="B202" s="4"/>
      <c r="C202" s="4"/>
      <c r="D202" s="4"/>
      <c r="E202" s="4"/>
      <c r="F202" s="4"/>
      <c r="G202" s="4"/>
      <c r="H202" s="4"/>
      <c r="J202" s="4"/>
      <c r="K202" s="4"/>
      <c r="L202" s="4"/>
      <c r="N202" s="12"/>
    </row>
    <row r="203" spans="1:14" ht="14.25" x14ac:dyDescent="0.2">
      <c r="A203" s="4" t="s">
        <v>120</v>
      </c>
      <c r="I203" t="s">
        <v>123</v>
      </c>
      <c r="M203" s="4"/>
      <c r="N203" s="12" t="s">
        <v>115</v>
      </c>
    </row>
    <row r="204" spans="1:14" ht="14.2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12"/>
    </row>
    <row r="205" spans="1:14" ht="14.25" x14ac:dyDescent="0.2">
      <c r="A205" s="4" t="s">
        <v>121</v>
      </c>
      <c r="B205" s="4"/>
      <c r="C205" s="4"/>
      <c r="D205" s="4"/>
      <c r="E205" s="4"/>
      <c r="F205" s="4"/>
      <c r="G205" s="4"/>
      <c r="H205" s="4"/>
      <c r="I205" s="4" t="s">
        <v>135</v>
      </c>
      <c r="J205" s="4"/>
      <c r="K205" s="4"/>
      <c r="L205" s="4"/>
      <c r="M205" s="4"/>
      <c r="N205" s="12" t="s">
        <v>107</v>
      </c>
    </row>
    <row r="206" spans="1:14" ht="14.2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N206" s="12"/>
    </row>
    <row r="207" spans="1:14" ht="14.2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12"/>
    </row>
    <row r="208" spans="1:14" ht="14.25" x14ac:dyDescent="0.2">
      <c r="A208" s="9" t="s">
        <v>137</v>
      </c>
      <c r="B208" s="9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12"/>
    </row>
    <row r="209" spans="1:14" ht="14.2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12"/>
    </row>
    <row r="210" spans="1:14" ht="14.25" x14ac:dyDescent="0.2">
      <c r="A210" s="4" t="s">
        <v>0</v>
      </c>
      <c r="B210" s="4"/>
      <c r="C210" s="4"/>
      <c r="D210" s="4"/>
      <c r="E210" s="4"/>
      <c r="F210" s="4"/>
      <c r="G210" s="4"/>
      <c r="H210" s="4"/>
      <c r="I210" s="4" t="s">
        <v>122</v>
      </c>
      <c r="J210" s="4"/>
      <c r="K210" s="4"/>
      <c r="L210" s="4"/>
      <c r="M210" s="4"/>
      <c r="N210" s="12"/>
    </row>
    <row r="211" spans="1:14" ht="14.25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12"/>
    </row>
    <row r="212" spans="1:14" ht="14.25" x14ac:dyDescent="0.2">
      <c r="A212" s="4" t="s">
        <v>104</v>
      </c>
      <c r="B212" s="4"/>
      <c r="C212" s="4"/>
      <c r="D212" s="4"/>
      <c r="E212" s="4"/>
      <c r="F212" s="4"/>
      <c r="G212" s="4"/>
      <c r="H212" s="4"/>
      <c r="I212" s="4">
        <v>9.92</v>
      </c>
      <c r="J212" s="4"/>
      <c r="K212" s="4">
        <v>0</v>
      </c>
      <c r="L212" s="4"/>
      <c r="M212" s="4">
        <v>0</v>
      </c>
      <c r="N212" s="12" t="s">
        <v>26</v>
      </c>
    </row>
    <row r="213" spans="1:14" ht="14.2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12"/>
    </row>
    <row r="214" spans="1:14" ht="14.25" x14ac:dyDescent="0.2">
      <c r="A214" s="4" t="s">
        <v>105</v>
      </c>
      <c r="B214" s="4"/>
      <c r="C214" s="4"/>
      <c r="D214" s="4"/>
      <c r="E214" s="4"/>
      <c r="F214" s="4"/>
      <c r="G214" s="4"/>
      <c r="H214" s="4"/>
      <c r="I214" s="4">
        <v>4250</v>
      </c>
      <c r="J214" s="4"/>
      <c r="K214" s="4"/>
      <c r="L214" s="4"/>
      <c r="M214" s="4"/>
      <c r="N214" s="12" t="s">
        <v>107</v>
      </c>
    </row>
    <row r="215" spans="1:14" ht="14.25" x14ac:dyDescent="0.2">
      <c r="A215" s="4"/>
      <c r="B215" s="4"/>
      <c r="C215" s="4"/>
      <c r="D215" s="4"/>
      <c r="E215" s="4"/>
      <c r="F215" s="4"/>
      <c r="G215" s="4"/>
      <c r="H215" s="4"/>
      <c r="J215" s="4"/>
      <c r="K215" s="4"/>
      <c r="L215" s="4"/>
      <c r="M215" s="4"/>
      <c r="N215" s="12"/>
    </row>
    <row r="216" spans="1:14" ht="14.25" x14ac:dyDescent="0.2">
      <c r="A216" s="4" t="s">
        <v>120</v>
      </c>
      <c r="I216" t="s">
        <v>123</v>
      </c>
      <c r="M216" s="4"/>
      <c r="N216" s="12" t="s">
        <v>115</v>
      </c>
    </row>
    <row r="217" spans="1:14" ht="14.25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12"/>
    </row>
    <row r="218" spans="1:14" ht="14.25" x14ac:dyDescent="0.2">
      <c r="A218" s="4" t="s">
        <v>121</v>
      </c>
      <c r="B218" s="4"/>
      <c r="C218" s="4"/>
      <c r="D218" s="4"/>
      <c r="E218" s="4"/>
      <c r="F218" s="4"/>
      <c r="G218" s="4"/>
      <c r="H218" s="4"/>
      <c r="I218" s="4" t="s">
        <v>124</v>
      </c>
      <c r="J218" s="4"/>
      <c r="K218" s="4"/>
      <c r="L218" s="4"/>
      <c r="M218" s="4"/>
      <c r="N218" s="11"/>
    </row>
    <row r="219" spans="1:14" ht="14.2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12"/>
    </row>
    <row r="220" spans="1:14" ht="14.25" x14ac:dyDescent="0.2">
      <c r="A220" s="4" t="s">
        <v>105</v>
      </c>
      <c r="B220" s="4"/>
      <c r="C220" s="4"/>
      <c r="D220" s="4"/>
      <c r="E220" s="4"/>
      <c r="F220" s="4"/>
      <c r="G220" s="4"/>
      <c r="H220" s="4"/>
      <c r="I220" s="4">
        <v>1235</v>
      </c>
      <c r="J220" s="4"/>
      <c r="K220" s="4"/>
      <c r="L220" s="4"/>
      <c r="N220" s="12" t="s">
        <v>107</v>
      </c>
    </row>
    <row r="221" spans="1:14" ht="14.2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12"/>
    </row>
    <row r="222" spans="1:14" ht="14.25" x14ac:dyDescent="0.2">
      <c r="A222" s="9" t="s">
        <v>138</v>
      </c>
      <c r="B222" s="9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12"/>
    </row>
    <row r="223" spans="1:14" ht="14.25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12"/>
    </row>
    <row r="224" spans="1:14" ht="14.25" x14ac:dyDescent="0.2">
      <c r="A224" s="4" t="s">
        <v>0</v>
      </c>
      <c r="B224" s="4"/>
      <c r="C224" s="4"/>
      <c r="D224" s="4"/>
      <c r="E224" s="4"/>
      <c r="F224" s="4"/>
      <c r="G224" s="4"/>
      <c r="H224" s="4"/>
      <c r="I224" s="4" t="s">
        <v>128</v>
      </c>
      <c r="J224" s="4"/>
      <c r="K224" s="4"/>
      <c r="L224" s="4"/>
      <c r="M224" s="4"/>
      <c r="N224" s="12"/>
    </row>
    <row r="225" spans="1:14" ht="14.2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12"/>
    </row>
    <row r="226" spans="1:14" ht="14.25" x14ac:dyDescent="0.2">
      <c r="A226" s="4" t="s">
        <v>104</v>
      </c>
      <c r="B226" s="4"/>
      <c r="C226" s="4"/>
      <c r="D226" s="4"/>
      <c r="E226" s="4"/>
      <c r="F226" s="4"/>
      <c r="G226" s="4"/>
      <c r="H226" s="4"/>
      <c r="I226" s="4">
        <v>15.03</v>
      </c>
      <c r="J226" s="4"/>
      <c r="K226" s="4">
        <v>0</v>
      </c>
      <c r="L226" s="4"/>
      <c r="M226" s="4">
        <v>0</v>
      </c>
      <c r="N226" s="12" t="s">
        <v>26</v>
      </c>
    </row>
    <row r="227" spans="1:14" ht="14.2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12"/>
    </row>
    <row r="228" spans="1:14" ht="14.25" x14ac:dyDescent="0.2">
      <c r="A228" s="4" t="s">
        <v>105</v>
      </c>
      <c r="B228" s="4"/>
      <c r="C228" s="4"/>
      <c r="D228" s="4"/>
      <c r="E228" s="4"/>
      <c r="F228" s="4"/>
      <c r="G228" s="4"/>
      <c r="H228" s="4"/>
      <c r="I228" s="4">
        <v>8341.5</v>
      </c>
      <c r="J228" s="4"/>
      <c r="K228" s="4"/>
      <c r="L228" s="4"/>
      <c r="M228" s="4"/>
      <c r="N228" s="12" t="s">
        <v>107</v>
      </c>
    </row>
    <row r="229" spans="1:14" ht="14.25" x14ac:dyDescent="0.2">
      <c r="A229" s="4"/>
      <c r="B229" s="4"/>
      <c r="C229" s="4"/>
      <c r="D229" s="4"/>
      <c r="E229" s="4"/>
      <c r="F229" s="4"/>
      <c r="G229" s="4"/>
      <c r="H229" s="4"/>
      <c r="J229" s="4"/>
      <c r="K229" s="4"/>
      <c r="L229" s="4"/>
      <c r="M229" s="4"/>
      <c r="N229" s="12"/>
    </row>
    <row r="230" spans="1:14" ht="14.25" x14ac:dyDescent="0.2">
      <c r="A230" s="4" t="s">
        <v>120</v>
      </c>
      <c r="I230" t="s">
        <v>123</v>
      </c>
      <c r="M230" s="4"/>
      <c r="N230" s="12" t="s">
        <v>115</v>
      </c>
    </row>
    <row r="231" spans="1:14" ht="14.25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12"/>
    </row>
    <row r="232" spans="1:14" ht="14.25" x14ac:dyDescent="0.2">
      <c r="A232" s="4" t="s">
        <v>106</v>
      </c>
      <c r="B232" s="4"/>
      <c r="C232" s="4"/>
      <c r="D232" s="4"/>
      <c r="E232" s="4"/>
      <c r="F232" s="4"/>
      <c r="G232" s="4"/>
      <c r="H232" s="4"/>
      <c r="I232" s="4">
        <v>3</v>
      </c>
      <c r="J232" s="4"/>
      <c r="K232" s="4"/>
      <c r="L232" s="4"/>
      <c r="M232" s="4"/>
      <c r="N232" s="12" t="s">
        <v>108</v>
      </c>
    </row>
    <row r="233" spans="1:14" ht="14.2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12"/>
    </row>
    <row r="234" spans="1:14" ht="14.25" x14ac:dyDescent="0.2">
      <c r="A234" s="9" t="s">
        <v>139</v>
      </c>
      <c r="B234" s="9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12"/>
    </row>
    <row r="235" spans="1:14" ht="14.25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12"/>
    </row>
    <row r="236" spans="1:14" ht="14.25" x14ac:dyDescent="0.2">
      <c r="A236" s="4" t="s">
        <v>0</v>
      </c>
      <c r="B236" s="4"/>
      <c r="C236" s="4"/>
      <c r="D236" s="4"/>
      <c r="E236" s="4"/>
      <c r="F236" s="4"/>
      <c r="G236" s="4"/>
      <c r="H236" s="4"/>
      <c r="I236" s="4" t="s">
        <v>128</v>
      </c>
      <c r="J236" s="4"/>
      <c r="K236" s="4"/>
      <c r="L236" s="4"/>
      <c r="M236" s="4"/>
      <c r="N236" s="12"/>
    </row>
    <row r="237" spans="1:14" ht="14.2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12"/>
    </row>
    <row r="238" spans="1:14" ht="14.25" x14ac:dyDescent="0.2">
      <c r="A238" s="4" t="s">
        <v>104</v>
      </c>
      <c r="B238" s="4"/>
      <c r="C238" s="4"/>
      <c r="D238" s="4"/>
      <c r="E238" s="4"/>
      <c r="F238" s="4"/>
      <c r="G238" s="4"/>
      <c r="H238" s="4"/>
      <c r="I238" s="4">
        <v>2.67</v>
      </c>
      <c r="J238" s="4"/>
      <c r="K238" s="4">
        <v>0</v>
      </c>
      <c r="L238" s="4"/>
      <c r="M238" s="4">
        <v>0</v>
      </c>
      <c r="N238" s="12" t="s">
        <v>26</v>
      </c>
    </row>
    <row r="239" spans="1:14" ht="14.2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12"/>
    </row>
    <row r="240" spans="1:14" ht="14.25" x14ac:dyDescent="0.2">
      <c r="A240" s="4" t="s">
        <v>105</v>
      </c>
      <c r="B240" s="4"/>
      <c r="C240" s="4"/>
      <c r="D240" s="4"/>
      <c r="E240" s="4"/>
      <c r="F240" s="4"/>
      <c r="G240" s="4"/>
      <c r="H240" s="4"/>
      <c r="I240" s="4">
        <v>8341.5</v>
      </c>
      <c r="J240" s="4"/>
      <c r="K240" s="4"/>
      <c r="L240" s="4"/>
      <c r="M240" s="4"/>
      <c r="N240" s="12" t="s">
        <v>107</v>
      </c>
    </row>
    <row r="241" spans="1:14" ht="14.25" x14ac:dyDescent="0.2">
      <c r="A241" s="4"/>
      <c r="B241" s="4"/>
      <c r="C241" s="4"/>
      <c r="D241" s="4"/>
      <c r="E241" s="4"/>
      <c r="F241" s="4"/>
      <c r="G241" s="4"/>
      <c r="H241" s="4"/>
      <c r="J241" s="4"/>
      <c r="K241" s="4"/>
      <c r="L241" s="4"/>
      <c r="M241" s="4"/>
      <c r="N241" s="12"/>
    </row>
    <row r="242" spans="1:14" ht="14.25" x14ac:dyDescent="0.2">
      <c r="A242" s="4" t="s">
        <v>106</v>
      </c>
      <c r="B242" s="4"/>
      <c r="C242" s="4"/>
      <c r="D242" s="4"/>
      <c r="E242" s="4"/>
      <c r="F242" s="4"/>
      <c r="G242" s="4"/>
      <c r="H242" s="4"/>
      <c r="I242" s="4">
        <v>3</v>
      </c>
      <c r="J242" s="4"/>
      <c r="K242" s="4"/>
      <c r="L242" s="4"/>
      <c r="M242" s="4"/>
      <c r="N242" s="12" t="s">
        <v>108</v>
      </c>
    </row>
    <row r="243" spans="1:14" ht="14.25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12"/>
    </row>
    <row r="244" spans="1:14" ht="14.25" x14ac:dyDescent="0.2">
      <c r="A244" s="9" t="s">
        <v>140</v>
      </c>
      <c r="B244" s="9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12"/>
    </row>
    <row r="245" spans="1:14" ht="14.2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12"/>
    </row>
    <row r="246" spans="1:14" ht="14.25" x14ac:dyDescent="0.2">
      <c r="A246" s="4" t="s">
        <v>0</v>
      </c>
      <c r="B246" s="4"/>
      <c r="C246" s="4"/>
      <c r="D246" s="4"/>
      <c r="E246" s="4"/>
      <c r="F246" s="4"/>
      <c r="G246" s="4"/>
      <c r="H246" s="4"/>
      <c r="I246" s="4" t="s">
        <v>128</v>
      </c>
      <c r="J246" s="4"/>
      <c r="K246" s="4"/>
      <c r="L246" s="4"/>
      <c r="M246" s="4"/>
      <c r="N246" s="12"/>
    </row>
    <row r="247" spans="1:14" ht="14.25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12"/>
    </row>
    <row r="248" spans="1:14" ht="14.25" x14ac:dyDescent="0.2">
      <c r="A248" s="4" t="s">
        <v>104</v>
      </c>
      <c r="B248" s="4"/>
      <c r="C248" s="4"/>
      <c r="D248" s="4"/>
      <c r="E248" s="4"/>
      <c r="F248" s="4"/>
      <c r="G248" s="4"/>
      <c r="H248" s="4"/>
      <c r="I248" s="4">
        <v>2.96</v>
      </c>
      <c r="J248" s="4"/>
      <c r="K248" s="4">
        <v>0</v>
      </c>
      <c r="L248" s="4"/>
      <c r="M248" s="4">
        <v>0</v>
      </c>
      <c r="N248" s="12" t="s">
        <v>26</v>
      </c>
    </row>
    <row r="249" spans="1:14" ht="14.2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12"/>
    </row>
    <row r="250" spans="1:14" ht="14.25" x14ac:dyDescent="0.2">
      <c r="A250" s="4" t="s">
        <v>105</v>
      </c>
      <c r="B250" s="4"/>
      <c r="C250" s="4"/>
      <c r="D250" s="4"/>
      <c r="E250" s="4"/>
      <c r="F250" s="4"/>
      <c r="G250" s="4"/>
      <c r="H250" s="4"/>
      <c r="I250" s="4">
        <v>8341.5</v>
      </c>
      <c r="J250" s="4"/>
      <c r="K250" s="4"/>
      <c r="L250" s="4"/>
      <c r="M250" s="4"/>
      <c r="N250" s="12" t="s">
        <v>107</v>
      </c>
    </row>
    <row r="251" spans="1:14" ht="14.25" x14ac:dyDescent="0.2">
      <c r="A251" s="4"/>
      <c r="B251" s="4"/>
      <c r="C251" s="4"/>
      <c r="D251" s="4"/>
      <c r="E251" s="4"/>
      <c r="F251" s="4"/>
      <c r="G251" s="4"/>
      <c r="H251" s="4"/>
      <c r="J251" s="4"/>
      <c r="K251" s="4"/>
      <c r="L251" s="4"/>
      <c r="M251" s="4"/>
      <c r="N251" s="12"/>
    </row>
    <row r="252" spans="1:14" ht="14.25" x14ac:dyDescent="0.2">
      <c r="A252" s="4" t="s">
        <v>106</v>
      </c>
      <c r="B252" s="4"/>
      <c r="C252" s="4"/>
      <c r="D252" s="4"/>
      <c r="E252" s="4"/>
      <c r="F252" s="4"/>
      <c r="G252" s="4"/>
      <c r="H252" s="4"/>
      <c r="I252" s="4">
        <v>3</v>
      </c>
      <c r="J252" s="4"/>
      <c r="K252" s="4"/>
      <c r="L252" s="4"/>
      <c r="M252" s="4"/>
      <c r="N252" s="12" t="s">
        <v>108</v>
      </c>
    </row>
    <row r="253" spans="1:14" ht="14.25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12"/>
    </row>
    <row r="254" spans="1:14" ht="14.2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12"/>
    </row>
    <row r="255" spans="1:14" ht="14.25" x14ac:dyDescent="0.2">
      <c r="A255" s="9" t="s">
        <v>141</v>
      </c>
      <c r="B255" s="9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12"/>
    </row>
    <row r="256" spans="1:14" ht="14.25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12"/>
    </row>
    <row r="257" spans="1:14" ht="14.25" x14ac:dyDescent="0.2">
      <c r="A257" s="4" t="s">
        <v>0</v>
      </c>
      <c r="B257" s="4"/>
      <c r="C257" s="4"/>
      <c r="D257" s="4"/>
      <c r="E257" s="4"/>
      <c r="F257" s="4"/>
      <c r="G257" s="4"/>
      <c r="H257" s="4"/>
      <c r="I257" s="4" t="s">
        <v>118</v>
      </c>
      <c r="J257" s="4"/>
      <c r="K257" s="4"/>
      <c r="L257" s="4"/>
      <c r="M257" s="4"/>
      <c r="N257" s="12"/>
    </row>
    <row r="258" spans="1:14" ht="14.25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12"/>
    </row>
    <row r="259" spans="1:14" ht="14.25" x14ac:dyDescent="0.2">
      <c r="A259" s="4" t="s">
        <v>104</v>
      </c>
      <c r="B259" s="4"/>
      <c r="C259" s="4"/>
      <c r="D259" s="4"/>
      <c r="E259" s="4"/>
      <c r="F259" s="4"/>
      <c r="G259" s="4"/>
      <c r="H259" s="4"/>
      <c r="I259" s="4">
        <v>0.67</v>
      </c>
      <c r="J259" s="4"/>
      <c r="K259" s="28">
        <v>0.9</v>
      </c>
      <c r="L259" s="4"/>
      <c r="M259" s="47">
        <v>27</v>
      </c>
      <c r="N259" s="12" t="s">
        <v>26</v>
      </c>
    </row>
    <row r="260" spans="1:14" ht="14.25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12"/>
    </row>
    <row r="261" spans="1:14" ht="14.25" x14ac:dyDescent="0.2">
      <c r="A261" s="4" t="s">
        <v>105</v>
      </c>
      <c r="B261" s="4"/>
      <c r="C261" s="4"/>
      <c r="D261" s="4"/>
      <c r="E261" s="4"/>
      <c r="F261" s="4"/>
      <c r="G261" s="4"/>
      <c r="H261" s="4"/>
      <c r="I261" s="4">
        <v>3900</v>
      </c>
      <c r="J261" s="4"/>
      <c r="K261" s="4"/>
      <c r="L261" s="4"/>
      <c r="M261" s="4"/>
      <c r="N261" s="12" t="s">
        <v>107</v>
      </c>
    </row>
    <row r="262" spans="1:14" ht="14.25" x14ac:dyDescent="0.2">
      <c r="A262" s="4"/>
      <c r="B262" s="4"/>
      <c r="C262" s="4"/>
      <c r="D262" s="4"/>
      <c r="E262" s="4"/>
      <c r="F262" s="4"/>
      <c r="G262" s="4"/>
      <c r="H262" s="4"/>
      <c r="J262" s="4"/>
      <c r="K262" s="4"/>
      <c r="L262" s="4"/>
      <c r="M262" s="4"/>
      <c r="N262" s="12"/>
    </row>
    <row r="263" spans="1:14" ht="14.25" x14ac:dyDescent="0.2">
      <c r="A263" s="4" t="s">
        <v>106</v>
      </c>
      <c r="B263" s="4"/>
      <c r="C263" s="4"/>
      <c r="D263" s="4"/>
      <c r="E263" s="4"/>
      <c r="F263" s="4"/>
      <c r="G263" s="4"/>
      <c r="H263" s="4"/>
      <c r="I263" s="4">
        <v>10</v>
      </c>
      <c r="J263" s="4"/>
      <c r="K263" s="4"/>
      <c r="L263" s="4"/>
      <c r="M263" s="4"/>
      <c r="N263" s="12" t="s">
        <v>108</v>
      </c>
    </row>
    <row r="264" spans="1:14" ht="14.25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12"/>
    </row>
    <row r="265" spans="1:14" ht="14.25" x14ac:dyDescent="0.2">
      <c r="A265" s="9" t="s">
        <v>142</v>
      </c>
      <c r="B265" s="9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12"/>
    </row>
    <row r="266" spans="1:14" ht="14.25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12"/>
    </row>
    <row r="267" spans="1:14" ht="14.25" x14ac:dyDescent="0.2">
      <c r="A267" s="4" t="s">
        <v>0</v>
      </c>
      <c r="B267" s="4"/>
      <c r="C267" s="4"/>
      <c r="D267" s="4"/>
      <c r="E267" s="4"/>
      <c r="F267" s="4"/>
      <c r="G267" s="4"/>
      <c r="H267" s="4"/>
      <c r="I267" s="4" t="s">
        <v>130</v>
      </c>
      <c r="J267" s="4"/>
      <c r="K267" s="4"/>
      <c r="L267" s="4"/>
      <c r="M267" s="4"/>
      <c r="N267" s="12"/>
    </row>
    <row r="268" spans="1:14" ht="14.25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12"/>
    </row>
    <row r="269" spans="1:14" ht="14.25" x14ac:dyDescent="0.2">
      <c r="A269" s="4" t="s">
        <v>104</v>
      </c>
      <c r="B269" s="4"/>
      <c r="C269" s="4"/>
      <c r="D269" s="4"/>
      <c r="E269" s="4"/>
      <c r="F269" s="4"/>
      <c r="G269" s="4"/>
      <c r="H269" s="4"/>
      <c r="I269" s="4">
        <v>10.26</v>
      </c>
      <c r="J269" s="4"/>
      <c r="K269" s="4">
        <v>0</v>
      </c>
      <c r="L269" s="4"/>
      <c r="M269" s="4">
        <v>0</v>
      </c>
      <c r="N269" s="12" t="s">
        <v>26</v>
      </c>
    </row>
    <row r="270" spans="1:14" ht="14.25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12"/>
    </row>
    <row r="271" spans="1:14" ht="14.25" x14ac:dyDescent="0.2">
      <c r="A271" s="4" t="s">
        <v>105</v>
      </c>
      <c r="B271" s="4"/>
      <c r="C271" s="4"/>
      <c r="D271" s="4"/>
      <c r="E271" s="4"/>
      <c r="F271" s="4"/>
      <c r="G271" s="4"/>
      <c r="H271" s="4"/>
      <c r="I271" s="4">
        <v>9945</v>
      </c>
      <c r="J271" s="4"/>
      <c r="K271" s="4"/>
      <c r="L271" s="4"/>
      <c r="M271" s="4"/>
      <c r="N271" s="12" t="s">
        <v>107</v>
      </c>
    </row>
    <row r="272" spans="1:14" ht="14.25" x14ac:dyDescent="0.2">
      <c r="A272" s="4"/>
      <c r="B272" s="4"/>
      <c r="C272" s="4"/>
      <c r="D272" s="4"/>
      <c r="E272" s="4"/>
      <c r="F272" s="4"/>
      <c r="G272" s="4"/>
      <c r="H272" s="4"/>
      <c r="J272" s="4"/>
      <c r="K272" s="4"/>
      <c r="L272" s="4"/>
      <c r="M272" s="4"/>
      <c r="N272" s="12"/>
    </row>
    <row r="273" spans="1:14" ht="14.25" x14ac:dyDescent="0.2">
      <c r="A273" s="4" t="s">
        <v>121</v>
      </c>
      <c r="B273" s="4"/>
      <c r="C273" s="4"/>
      <c r="D273" s="4"/>
      <c r="E273" s="4"/>
      <c r="F273" s="4"/>
      <c r="G273" s="4"/>
      <c r="H273" s="4"/>
      <c r="I273" s="4" t="s">
        <v>131</v>
      </c>
      <c r="J273" s="4"/>
      <c r="K273" s="4"/>
      <c r="L273" s="4"/>
      <c r="M273" s="4"/>
      <c r="N273" s="12" t="s">
        <v>107</v>
      </c>
    </row>
    <row r="274" spans="1:14" ht="14.25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12"/>
    </row>
    <row r="275" spans="1:14" ht="14.25" x14ac:dyDescent="0.2">
      <c r="A275" s="9" t="s">
        <v>143</v>
      </c>
      <c r="B275" s="9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12"/>
    </row>
    <row r="276" spans="1:14" ht="14.25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12"/>
    </row>
    <row r="277" spans="1:14" ht="14.25" x14ac:dyDescent="0.2">
      <c r="A277" s="4" t="s">
        <v>0</v>
      </c>
      <c r="B277" s="4"/>
      <c r="C277" s="4"/>
      <c r="D277" s="4"/>
      <c r="E277" s="4"/>
      <c r="F277" s="4"/>
      <c r="G277" s="4"/>
      <c r="H277" s="4"/>
      <c r="I277" s="4" t="s">
        <v>130</v>
      </c>
      <c r="J277" s="4"/>
      <c r="K277" s="4"/>
      <c r="L277" s="4"/>
      <c r="M277" s="4"/>
      <c r="N277" s="12"/>
    </row>
    <row r="278" spans="1:14" ht="14.25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12"/>
    </row>
    <row r="279" spans="1:14" ht="14.25" x14ac:dyDescent="0.2">
      <c r="A279" s="4" t="s">
        <v>104</v>
      </c>
      <c r="B279" s="4"/>
      <c r="C279" s="4"/>
      <c r="D279" s="4"/>
      <c r="E279" s="4"/>
      <c r="F279" s="4"/>
      <c r="G279" s="4"/>
      <c r="H279" s="4"/>
      <c r="I279" s="4">
        <v>8.98</v>
      </c>
      <c r="J279" s="4"/>
      <c r="K279" s="4">
        <v>0</v>
      </c>
      <c r="L279" s="4"/>
      <c r="M279" s="4">
        <v>0</v>
      </c>
      <c r="N279" s="12" t="s">
        <v>26</v>
      </c>
    </row>
    <row r="280" spans="1:14" ht="14.25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12"/>
    </row>
    <row r="281" spans="1:14" ht="14.25" x14ac:dyDescent="0.2">
      <c r="A281" s="4" t="s">
        <v>105</v>
      </c>
      <c r="B281" s="4"/>
      <c r="C281" s="4"/>
      <c r="D281" s="4"/>
      <c r="E281" s="4"/>
      <c r="F281" s="4"/>
      <c r="G281" s="4"/>
      <c r="H281" s="4"/>
      <c r="I281" s="4">
        <v>9945</v>
      </c>
      <c r="J281" s="4"/>
      <c r="K281" s="4"/>
      <c r="L281" s="4"/>
      <c r="M281" s="4"/>
      <c r="N281" s="12" t="s">
        <v>107</v>
      </c>
    </row>
    <row r="282" spans="1:14" ht="14.25" x14ac:dyDescent="0.2">
      <c r="A282" s="4"/>
      <c r="B282" s="4"/>
      <c r="C282" s="4"/>
      <c r="D282" s="4"/>
      <c r="E282" s="4"/>
      <c r="F282" s="4"/>
      <c r="G282" s="4"/>
      <c r="H282" s="4"/>
      <c r="J282" s="4"/>
      <c r="K282" s="4"/>
      <c r="L282" s="4"/>
      <c r="M282" s="4"/>
      <c r="N282" s="12"/>
    </row>
    <row r="283" spans="1:14" ht="14.25" x14ac:dyDescent="0.2">
      <c r="A283" s="4" t="s">
        <v>121</v>
      </c>
      <c r="B283" s="4"/>
      <c r="C283" s="4"/>
      <c r="D283" s="4"/>
      <c r="E283" s="4"/>
      <c r="F283" s="4"/>
      <c r="G283" s="4"/>
      <c r="H283" s="4"/>
      <c r="I283" s="4" t="s">
        <v>131</v>
      </c>
      <c r="J283" s="4"/>
      <c r="K283" s="4"/>
      <c r="L283" s="4"/>
      <c r="N283" s="12" t="s">
        <v>107</v>
      </c>
    </row>
    <row r="284" spans="1:14" ht="14.25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12"/>
    </row>
    <row r="285" spans="1:14" ht="14.25" x14ac:dyDescent="0.2">
      <c r="A285" s="9" t="s">
        <v>144</v>
      </c>
      <c r="B285" s="9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12"/>
    </row>
    <row r="286" spans="1:14" ht="14.25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12"/>
    </row>
    <row r="287" spans="1:14" ht="14.25" x14ac:dyDescent="0.2">
      <c r="A287" s="4" t="s">
        <v>0</v>
      </c>
      <c r="B287" s="4"/>
      <c r="C287" s="4"/>
      <c r="D287" s="4"/>
      <c r="E287" s="4"/>
      <c r="F287" s="4"/>
      <c r="G287" s="4"/>
      <c r="H287" s="4"/>
      <c r="I287" s="4" t="s">
        <v>134</v>
      </c>
      <c r="J287" s="4"/>
      <c r="K287" s="4"/>
      <c r="L287" s="4"/>
      <c r="M287" s="4"/>
      <c r="N287" s="12"/>
    </row>
    <row r="288" spans="1:14" ht="14.25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12"/>
    </row>
    <row r="289" spans="1:14" ht="14.25" x14ac:dyDescent="0.2">
      <c r="A289" s="4" t="s">
        <v>104</v>
      </c>
      <c r="B289" s="4"/>
      <c r="C289" s="4"/>
      <c r="D289" s="4"/>
      <c r="E289" s="4"/>
      <c r="F289" s="4"/>
      <c r="G289" s="4"/>
      <c r="H289" s="4"/>
      <c r="I289" s="4">
        <v>9.3000000000000007</v>
      </c>
      <c r="J289" s="4"/>
      <c r="K289" s="4">
        <v>0</v>
      </c>
      <c r="L289" s="4"/>
      <c r="M289" s="4">
        <v>0</v>
      </c>
      <c r="N289" s="12" t="s">
        <v>26</v>
      </c>
    </row>
    <row r="290" spans="1:14" ht="14.25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12"/>
    </row>
    <row r="291" spans="1:14" ht="14.25" x14ac:dyDescent="0.2">
      <c r="A291" s="4" t="s">
        <v>105</v>
      </c>
      <c r="B291" s="4"/>
      <c r="C291" s="4"/>
      <c r="D291" s="4"/>
      <c r="E291" s="4"/>
      <c r="F291" s="4"/>
      <c r="G291" s="4"/>
      <c r="H291" s="4"/>
      <c r="I291" s="4">
        <v>6375</v>
      </c>
      <c r="J291" s="4"/>
      <c r="K291" s="4"/>
      <c r="L291" s="4"/>
      <c r="N291" s="12" t="s">
        <v>107</v>
      </c>
    </row>
    <row r="292" spans="1:14" ht="14.25" x14ac:dyDescent="0.2">
      <c r="A292" s="4"/>
      <c r="B292" s="4"/>
      <c r="C292" s="4"/>
      <c r="D292" s="4"/>
      <c r="E292" s="4"/>
      <c r="F292" s="4"/>
      <c r="G292" s="4"/>
      <c r="H292" s="4"/>
      <c r="J292" s="4"/>
      <c r="K292" s="4"/>
      <c r="L292" s="4"/>
      <c r="M292" s="4"/>
      <c r="N292" s="12"/>
    </row>
    <row r="293" spans="1:14" ht="14.25" x14ac:dyDescent="0.2">
      <c r="A293" s="4" t="s">
        <v>120</v>
      </c>
      <c r="I293" t="s">
        <v>123</v>
      </c>
      <c r="M293" s="4"/>
      <c r="N293" s="12" t="s">
        <v>115</v>
      </c>
    </row>
    <row r="294" spans="1:14" ht="14.25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12"/>
    </row>
    <row r="295" spans="1:14" ht="14.25" x14ac:dyDescent="0.2">
      <c r="A295" s="4" t="s">
        <v>121</v>
      </c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N295" s="12" t="s">
        <v>107</v>
      </c>
    </row>
    <row r="296" spans="1:14" ht="14.25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12"/>
    </row>
    <row r="297" spans="1:14" ht="14.25" x14ac:dyDescent="0.2">
      <c r="A297" s="9" t="s">
        <v>145</v>
      </c>
      <c r="B297" s="9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12"/>
    </row>
    <row r="298" spans="1:14" ht="14.25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12"/>
    </row>
    <row r="299" spans="1:14" ht="14.25" x14ac:dyDescent="0.2">
      <c r="A299" s="4" t="s">
        <v>0</v>
      </c>
      <c r="B299" s="4"/>
      <c r="C299" s="4"/>
      <c r="D299" s="4"/>
      <c r="E299" s="4"/>
      <c r="F299" s="4"/>
      <c r="G299" s="4"/>
      <c r="H299" s="4"/>
      <c r="I299" s="4" t="s">
        <v>134</v>
      </c>
      <c r="J299" s="4"/>
      <c r="K299" s="4"/>
      <c r="L299" s="4"/>
      <c r="M299" s="4"/>
      <c r="N299" s="12"/>
    </row>
    <row r="300" spans="1:14" ht="14.25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12"/>
    </row>
    <row r="301" spans="1:14" ht="14.25" x14ac:dyDescent="0.2">
      <c r="A301" s="4" t="s">
        <v>104</v>
      </c>
      <c r="B301" s="4"/>
      <c r="C301" s="4"/>
      <c r="D301" s="4"/>
      <c r="E301" s="4"/>
      <c r="F301" s="4"/>
      <c r="G301" s="4"/>
      <c r="H301" s="4"/>
      <c r="I301" s="4">
        <v>2.04</v>
      </c>
      <c r="J301" s="4"/>
      <c r="K301" s="4">
        <v>0</v>
      </c>
      <c r="L301" s="4"/>
      <c r="M301" s="4">
        <v>0</v>
      </c>
      <c r="N301" s="12" t="s">
        <v>26</v>
      </c>
    </row>
    <row r="302" spans="1:14" ht="14.25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12"/>
    </row>
    <row r="303" spans="1:14" ht="14.25" x14ac:dyDescent="0.2">
      <c r="A303" s="4" t="s">
        <v>105</v>
      </c>
      <c r="B303" s="4"/>
      <c r="C303" s="4"/>
      <c r="D303" s="4"/>
      <c r="E303" s="4"/>
      <c r="F303" s="4"/>
      <c r="G303" s="4"/>
      <c r="H303" s="4"/>
      <c r="I303" s="4">
        <v>6375</v>
      </c>
      <c r="J303" s="4"/>
      <c r="K303" s="4"/>
      <c r="L303" s="4"/>
      <c r="N303" s="12" t="s">
        <v>107</v>
      </c>
    </row>
    <row r="304" spans="1:14" ht="14.25" x14ac:dyDescent="0.2">
      <c r="A304" s="4"/>
      <c r="B304" s="4"/>
      <c r="C304" s="4"/>
      <c r="D304" s="4"/>
      <c r="E304" s="4"/>
      <c r="F304" s="4"/>
      <c r="G304" s="4"/>
      <c r="H304" s="4"/>
      <c r="J304" s="4"/>
      <c r="K304" s="4"/>
      <c r="L304" s="4"/>
      <c r="M304" s="4"/>
      <c r="N304" s="12"/>
    </row>
    <row r="305" spans="1:14" ht="14.25" x14ac:dyDescent="0.2">
      <c r="A305" s="4" t="s">
        <v>120</v>
      </c>
      <c r="I305" t="s">
        <v>123</v>
      </c>
      <c r="M305" s="4"/>
      <c r="N305" s="12" t="s">
        <v>115</v>
      </c>
    </row>
    <row r="306" spans="1:14" ht="14.25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12"/>
    </row>
    <row r="307" spans="1:14" ht="14.25" x14ac:dyDescent="0.2">
      <c r="A307" s="4" t="s">
        <v>121</v>
      </c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12" t="s">
        <v>107</v>
      </c>
    </row>
    <row r="308" spans="1:14" ht="14.25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12"/>
    </row>
    <row r="309" spans="1:14" ht="14.25" x14ac:dyDescent="0.2">
      <c r="A309" s="9" t="s">
        <v>146</v>
      </c>
      <c r="B309" s="9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12"/>
    </row>
    <row r="310" spans="1:14" ht="14.25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12"/>
    </row>
    <row r="311" spans="1:14" ht="14.25" x14ac:dyDescent="0.2">
      <c r="A311" s="4" t="s">
        <v>0</v>
      </c>
      <c r="B311" s="4"/>
      <c r="C311" s="4"/>
      <c r="D311" s="4"/>
      <c r="E311" s="4"/>
      <c r="F311" s="4"/>
      <c r="G311" s="4"/>
      <c r="H311" s="4"/>
      <c r="I311" s="4" t="s">
        <v>130</v>
      </c>
      <c r="J311" s="4"/>
      <c r="K311" s="4"/>
      <c r="L311" s="4"/>
      <c r="M311" s="4"/>
      <c r="N311" s="12"/>
    </row>
    <row r="312" spans="1:14" ht="14.25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12"/>
    </row>
    <row r="313" spans="1:14" ht="14.25" x14ac:dyDescent="0.2">
      <c r="A313" s="4" t="s">
        <v>104</v>
      </c>
      <c r="B313" s="4"/>
      <c r="C313" s="4"/>
      <c r="D313" s="4"/>
      <c r="E313" s="4"/>
      <c r="F313" s="4"/>
      <c r="G313" s="4"/>
      <c r="H313" s="4"/>
      <c r="I313" s="4">
        <v>8.58</v>
      </c>
      <c r="J313" s="4"/>
      <c r="K313" s="4">
        <v>0</v>
      </c>
      <c r="L313" s="4"/>
      <c r="M313" s="4">
        <v>0</v>
      </c>
      <c r="N313" s="12" t="s">
        <v>26</v>
      </c>
    </row>
    <row r="314" spans="1:14" ht="14.25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N314" s="12"/>
    </row>
    <row r="315" spans="1:14" ht="14.25" x14ac:dyDescent="0.2">
      <c r="A315" s="4" t="s">
        <v>105</v>
      </c>
      <c r="B315" s="4"/>
      <c r="C315" s="4"/>
      <c r="D315" s="4"/>
      <c r="E315" s="4"/>
      <c r="F315" s="4"/>
      <c r="G315" s="4"/>
      <c r="H315" s="4"/>
      <c r="I315" s="4">
        <v>9945</v>
      </c>
      <c r="J315" s="4"/>
      <c r="K315" s="4"/>
      <c r="L315" s="4"/>
      <c r="M315" s="4"/>
      <c r="N315" s="12" t="s">
        <v>107</v>
      </c>
    </row>
    <row r="316" spans="1:14" ht="14.25" x14ac:dyDescent="0.2">
      <c r="A316" s="4"/>
      <c r="B316" s="4"/>
      <c r="C316" s="4"/>
      <c r="D316" s="4"/>
      <c r="E316" s="4"/>
      <c r="F316" s="4"/>
      <c r="G316" s="4"/>
      <c r="H316" s="4"/>
      <c r="J316" s="4"/>
      <c r="K316" s="4"/>
      <c r="L316" s="4"/>
      <c r="M316" s="4"/>
      <c r="N316" s="12"/>
    </row>
    <row r="317" spans="1:14" ht="14.25" x14ac:dyDescent="0.2">
      <c r="A317" s="4" t="s">
        <v>121</v>
      </c>
      <c r="B317" s="4"/>
      <c r="C317" s="4"/>
      <c r="D317" s="4"/>
      <c r="E317" s="4"/>
      <c r="F317" s="4"/>
      <c r="G317" s="4"/>
      <c r="H317" s="4"/>
      <c r="I317" s="4" t="s">
        <v>131</v>
      </c>
      <c r="J317" s="4"/>
      <c r="K317" s="4"/>
      <c r="L317" s="4"/>
      <c r="M317" s="4"/>
      <c r="N317" s="12" t="s">
        <v>107</v>
      </c>
    </row>
    <row r="318" spans="1:14" ht="14.25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12"/>
    </row>
    <row r="319" spans="1:14" ht="14.25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12"/>
    </row>
    <row r="320" spans="1:14" ht="14.25" x14ac:dyDescent="0.2">
      <c r="A320" s="9" t="s">
        <v>147</v>
      </c>
      <c r="B320" s="9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12"/>
    </row>
    <row r="321" spans="1:14" ht="14.25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12"/>
    </row>
    <row r="322" spans="1:14" ht="14.25" x14ac:dyDescent="0.2">
      <c r="A322" s="4" t="s">
        <v>0</v>
      </c>
      <c r="B322" s="4"/>
      <c r="C322" s="4"/>
      <c r="D322" s="4"/>
      <c r="E322" s="4"/>
      <c r="F322" s="4"/>
      <c r="G322" s="4"/>
      <c r="H322" s="4"/>
      <c r="I322" s="4" t="s">
        <v>267</v>
      </c>
      <c r="J322" s="4"/>
      <c r="K322" s="4"/>
      <c r="L322" s="4"/>
      <c r="M322" s="4"/>
      <c r="N322" s="12"/>
    </row>
    <row r="323" spans="1:14" ht="14.25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12"/>
    </row>
    <row r="324" spans="1:14" ht="14.25" x14ac:dyDescent="0.2">
      <c r="A324" s="4" t="s">
        <v>104</v>
      </c>
      <c r="B324" s="4"/>
      <c r="C324" s="4"/>
      <c r="D324" s="4"/>
      <c r="E324" s="4"/>
      <c r="F324" s="4"/>
      <c r="G324" s="4"/>
      <c r="H324" s="4"/>
      <c r="I324" s="4">
        <v>1.0900000000000001</v>
      </c>
      <c r="J324" s="4"/>
      <c r="K324" s="28">
        <v>1.1000000000000001</v>
      </c>
      <c r="L324" s="4"/>
      <c r="M324" s="47">
        <v>17</v>
      </c>
      <c r="N324" s="12" t="s">
        <v>26</v>
      </c>
    </row>
    <row r="325" spans="1:14" ht="14.25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12"/>
    </row>
    <row r="326" spans="1:14" ht="14.25" x14ac:dyDescent="0.2">
      <c r="A326" s="4" t="s">
        <v>105</v>
      </c>
      <c r="B326" s="4"/>
      <c r="C326" s="4"/>
      <c r="D326" s="4"/>
      <c r="E326" s="4"/>
      <c r="F326" s="4"/>
      <c r="G326" s="4"/>
      <c r="H326" s="4"/>
      <c r="I326" s="4">
        <v>2340</v>
      </c>
      <c r="J326" s="4"/>
      <c r="K326" s="4"/>
      <c r="L326" s="4"/>
      <c r="M326" s="4"/>
      <c r="N326" s="12" t="s">
        <v>107</v>
      </c>
    </row>
    <row r="327" spans="1:14" ht="14.25" x14ac:dyDescent="0.2">
      <c r="A327" s="4"/>
      <c r="B327" s="4"/>
      <c r="C327" s="4"/>
      <c r="D327" s="4"/>
      <c r="E327" s="4"/>
      <c r="F327" s="4"/>
      <c r="G327" s="4"/>
      <c r="H327" s="4"/>
      <c r="J327" s="4"/>
      <c r="K327" s="4"/>
      <c r="L327" s="4"/>
      <c r="M327" s="4"/>
      <c r="N327" s="12"/>
    </row>
    <row r="328" spans="1:14" ht="14.25" x14ac:dyDescent="0.2">
      <c r="A328" s="4" t="s">
        <v>106</v>
      </c>
      <c r="B328" s="4"/>
      <c r="C328" s="4"/>
      <c r="D328" s="4"/>
      <c r="E328" s="4"/>
      <c r="F328" s="4"/>
      <c r="G328" s="4"/>
      <c r="H328" s="4"/>
      <c r="I328" s="4">
        <v>10</v>
      </c>
      <c r="J328" s="4"/>
      <c r="K328" s="4"/>
      <c r="L328" s="4"/>
      <c r="M328" s="4"/>
      <c r="N328" s="12" t="s">
        <v>108</v>
      </c>
    </row>
    <row r="329" spans="1:14" ht="14.25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12"/>
    </row>
    <row r="330" spans="1:14" ht="14.25" x14ac:dyDescent="0.2">
      <c r="A330" s="9" t="s">
        <v>148</v>
      </c>
      <c r="B330" s="9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12"/>
    </row>
    <row r="331" spans="1:14" ht="14.25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12"/>
    </row>
    <row r="332" spans="1:14" ht="14.25" x14ac:dyDescent="0.2">
      <c r="A332" s="4" t="s">
        <v>0</v>
      </c>
      <c r="B332" s="4"/>
      <c r="C332" s="4"/>
      <c r="D332" s="4"/>
      <c r="E332" s="4"/>
      <c r="F332" s="4"/>
      <c r="G332" s="4"/>
      <c r="H332" s="4"/>
      <c r="I332" s="4" t="s">
        <v>130</v>
      </c>
      <c r="J332" s="4"/>
      <c r="K332" s="4"/>
      <c r="L332" s="4"/>
      <c r="M332" s="4"/>
      <c r="N332" s="12"/>
    </row>
    <row r="333" spans="1:14" ht="14.25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12"/>
    </row>
    <row r="334" spans="1:14" ht="14.25" x14ac:dyDescent="0.2">
      <c r="A334" s="4" t="s">
        <v>104</v>
      </c>
      <c r="B334" s="4"/>
      <c r="C334" s="4"/>
      <c r="D334" s="4"/>
      <c r="E334" s="4"/>
      <c r="F334" s="4"/>
      <c r="G334" s="4"/>
      <c r="H334" s="4"/>
      <c r="I334" s="4">
        <v>9.23</v>
      </c>
      <c r="J334" s="4"/>
      <c r="K334" s="4">
        <v>0</v>
      </c>
      <c r="L334" s="4"/>
      <c r="M334" s="4">
        <v>0</v>
      </c>
      <c r="N334" s="12" t="s">
        <v>26</v>
      </c>
    </row>
    <row r="335" spans="1:14" ht="14.25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12"/>
    </row>
    <row r="336" spans="1:14" ht="14.25" x14ac:dyDescent="0.2">
      <c r="A336" s="4" t="s">
        <v>105</v>
      </c>
      <c r="B336" s="4"/>
      <c r="C336" s="4"/>
      <c r="D336" s="4"/>
      <c r="E336" s="4"/>
      <c r="F336" s="4"/>
      <c r="G336" s="4"/>
      <c r="H336" s="4"/>
      <c r="I336" s="4">
        <v>9945</v>
      </c>
      <c r="J336" s="4"/>
      <c r="K336" s="4"/>
      <c r="L336" s="4"/>
      <c r="M336" s="4"/>
      <c r="N336" s="12" t="s">
        <v>107</v>
      </c>
    </row>
    <row r="337" spans="1:14" ht="14.25" x14ac:dyDescent="0.2">
      <c r="A337" s="4"/>
      <c r="B337" s="4"/>
      <c r="C337" s="4"/>
      <c r="D337" s="4"/>
      <c r="E337" s="4"/>
      <c r="F337" s="4"/>
      <c r="G337" s="4"/>
      <c r="H337" s="4"/>
      <c r="J337" s="4"/>
      <c r="K337" s="4"/>
      <c r="L337" s="4"/>
      <c r="M337" s="4"/>
      <c r="N337" s="12"/>
    </row>
    <row r="338" spans="1:14" ht="14.25" x14ac:dyDescent="0.2">
      <c r="A338" s="4" t="s">
        <v>121</v>
      </c>
      <c r="B338" s="4"/>
      <c r="C338" s="4"/>
      <c r="D338" s="4"/>
      <c r="E338" s="4"/>
      <c r="F338" s="4"/>
      <c r="G338" s="4"/>
      <c r="H338" s="4"/>
      <c r="I338" s="4" t="s">
        <v>131</v>
      </c>
      <c r="J338" s="4"/>
      <c r="K338" s="4"/>
      <c r="L338" s="4"/>
      <c r="N338" s="12" t="s">
        <v>107</v>
      </c>
    </row>
    <row r="339" spans="1:14" ht="14.25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12"/>
    </row>
    <row r="340" spans="1:14" ht="14.25" x14ac:dyDescent="0.2">
      <c r="A340" s="9" t="s">
        <v>149</v>
      </c>
      <c r="B340" s="9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12"/>
    </row>
    <row r="341" spans="1:14" ht="14.25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12"/>
    </row>
    <row r="342" spans="1:14" ht="14.25" x14ac:dyDescent="0.2">
      <c r="A342" s="4" t="s">
        <v>0</v>
      </c>
      <c r="B342" s="4"/>
      <c r="C342" s="4"/>
      <c r="D342" s="4"/>
      <c r="E342" s="4"/>
      <c r="F342" s="4"/>
      <c r="G342" s="4"/>
      <c r="H342" s="4"/>
      <c r="I342" s="4" t="s">
        <v>122</v>
      </c>
      <c r="J342" s="4"/>
      <c r="K342" s="4"/>
      <c r="L342" s="4"/>
      <c r="M342" s="4"/>
      <c r="N342" s="12"/>
    </row>
    <row r="343" spans="1:14" ht="14.25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12"/>
    </row>
    <row r="344" spans="1:14" ht="14.25" x14ac:dyDescent="0.2">
      <c r="A344" s="4" t="s">
        <v>104</v>
      </c>
      <c r="B344" s="4"/>
      <c r="C344" s="4"/>
      <c r="D344" s="4"/>
      <c r="E344" s="4"/>
      <c r="F344" s="4"/>
      <c r="G344" s="4"/>
      <c r="H344" s="4"/>
      <c r="I344" s="4">
        <v>1.17</v>
      </c>
      <c r="J344" s="4"/>
      <c r="K344" s="4">
        <v>0</v>
      </c>
      <c r="L344" s="4"/>
      <c r="M344" s="4">
        <v>0</v>
      </c>
      <c r="N344" s="12" t="s">
        <v>26</v>
      </c>
    </row>
    <row r="345" spans="1:14" ht="14.25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12"/>
    </row>
    <row r="346" spans="1:14" ht="14.25" x14ac:dyDescent="0.2">
      <c r="A346" s="4" t="s">
        <v>105</v>
      </c>
      <c r="B346" s="4"/>
      <c r="C346" s="4"/>
      <c r="D346" s="4"/>
      <c r="E346" s="4"/>
      <c r="F346" s="4"/>
      <c r="G346" s="4"/>
      <c r="H346" s="4"/>
      <c r="I346" s="4">
        <v>4250</v>
      </c>
      <c r="J346" s="4"/>
      <c r="K346" s="4"/>
      <c r="L346" s="4"/>
      <c r="M346" s="4"/>
      <c r="N346" s="12" t="s">
        <v>107</v>
      </c>
    </row>
    <row r="347" spans="1:14" ht="14.25" x14ac:dyDescent="0.2">
      <c r="A347" s="4"/>
      <c r="B347" s="4"/>
      <c r="C347" s="4"/>
      <c r="D347" s="4"/>
      <c r="E347" s="4"/>
      <c r="F347" s="4"/>
      <c r="G347" s="4"/>
      <c r="H347" s="4"/>
      <c r="J347" s="4"/>
      <c r="K347" s="4"/>
      <c r="L347" s="4"/>
      <c r="M347" s="4"/>
      <c r="N347" s="12"/>
    </row>
    <row r="348" spans="1:14" ht="14.25" x14ac:dyDescent="0.2">
      <c r="A348" s="4" t="s">
        <v>120</v>
      </c>
      <c r="I348" t="s">
        <v>123</v>
      </c>
      <c r="M348" s="4"/>
      <c r="N348" s="12" t="s">
        <v>115</v>
      </c>
    </row>
    <row r="349" spans="1:14" ht="14.2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N349" s="12"/>
    </row>
    <row r="350" spans="1:14" ht="14.25" x14ac:dyDescent="0.2">
      <c r="A350" s="4" t="s">
        <v>121</v>
      </c>
      <c r="B350" s="4"/>
      <c r="C350" s="4"/>
      <c r="D350" s="4"/>
      <c r="E350" s="4"/>
      <c r="F350" s="4"/>
      <c r="G350" s="4"/>
      <c r="H350" s="4"/>
      <c r="I350" s="4" t="s">
        <v>124</v>
      </c>
      <c r="J350" s="4"/>
      <c r="K350" s="4"/>
      <c r="L350" s="4"/>
      <c r="M350" s="4"/>
      <c r="N350" s="11"/>
    </row>
    <row r="351" spans="1:14" ht="14.25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12"/>
    </row>
    <row r="352" spans="1:14" ht="14.25" x14ac:dyDescent="0.2">
      <c r="A352" s="4" t="s">
        <v>105</v>
      </c>
      <c r="B352" s="4"/>
      <c r="C352" s="4"/>
      <c r="D352" s="4"/>
      <c r="E352" s="4"/>
      <c r="F352" s="4"/>
      <c r="G352" s="4"/>
      <c r="H352" s="4"/>
      <c r="I352" s="4">
        <v>1235</v>
      </c>
      <c r="J352" s="4"/>
      <c r="K352" s="4"/>
      <c r="L352" s="4"/>
      <c r="M352" s="4"/>
      <c r="N352" s="12" t="s">
        <v>107</v>
      </c>
    </row>
    <row r="353" spans="1:14" ht="14.2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N353" s="12"/>
    </row>
    <row r="354" spans="1:14" ht="14.25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12"/>
    </row>
    <row r="355" spans="1:14" ht="14.25" x14ac:dyDescent="0.2">
      <c r="A355" s="9" t="s">
        <v>150</v>
      </c>
      <c r="B355" s="9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12"/>
    </row>
    <row r="356" spans="1:14" ht="14.2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12"/>
    </row>
    <row r="357" spans="1:14" ht="14.25" x14ac:dyDescent="0.2">
      <c r="A357" s="4" t="s">
        <v>0</v>
      </c>
      <c r="B357" s="4"/>
      <c r="C357" s="4"/>
      <c r="D357" s="4"/>
      <c r="E357" s="4"/>
      <c r="F357" s="4"/>
      <c r="G357" s="4"/>
      <c r="H357" s="4"/>
      <c r="I357" s="4" t="s">
        <v>134</v>
      </c>
      <c r="J357" s="4"/>
      <c r="K357" s="4"/>
      <c r="L357" s="4"/>
      <c r="M357" s="4"/>
      <c r="N357" s="12"/>
    </row>
    <row r="358" spans="1:14" ht="14.2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12"/>
    </row>
    <row r="359" spans="1:14" ht="14.25" x14ac:dyDescent="0.2">
      <c r="A359" s="4" t="s">
        <v>104</v>
      </c>
      <c r="B359" s="4"/>
      <c r="C359" s="4"/>
      <c r="D359" s="4"/>
      <c r="E359" s="4"/>
      <c r="F359" s="4"/>
      <c r="G359" s="4"/>
      <c r="H359" s="4"/>
      <c r="I359" s="4">
        <v>0.36</v>
      </c>
      <c r="J359" s="4"/>
      <c r="K359" s="4">
        <v>0</v>
      </c>
      <c r="L359" s="4"/>
      <c r="M359" s="4">
        <v>0</v>
      </c>
      <c r="N359" s="12" t="s">
        <v>26</v>
      </c>
    </row>
    <row r="360" spans="1:14" ht="14.25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12"/>
    </row>
    <row r="361" spans="1:14" ht="14.25" x14ac:dyDescent="0.2">
      <c r="A361" s="4" t="s">
        <v>105</v>
      </c>
      <c r="B361" s="4"/>
      <c r="C361" s="4"/>
      <c r="D361" s="4"/>
      <c r="E361" s="4"/>
      <c r="F361" s="4"/>
      <c r="G361" s="4"/>
      <c r="H361" s="4"/>
      <c r="I361" s="4">
        <v>6375</v>
      </c>
      <c r="J361" s="4"/>
      <c r="K361" s="4"/>
      <c r="L361" s="4"/>
      <c r="N361" s="12" t="s">
        <v>107</v>
      </c>
    </row>
    <row r="362" spans="1:14" ht="14.25" x14ac:dyDescent="0.2">
      <c r="A362" s="4"/>
      <c r="B362" s="4"/>
      <c r="C362" s="4"/>
      <c r="D362" s="4"/>
      <c r="E362" s="4"/>
      <c r="F362" s="4"/>
      <c r="G362" s="4"/>
      <c r="H362" s="4"/>
      <c r="J362" s="4"/>
      <c r="K362" s="4"/>
      <c r="L362" s="4"/>
      <c r="M362" s="4"/>
      <c r="N362" s="12"/>
    </row>
    <row r="363" spans="1:14" ht="14.25" x14ac:dyDescent="0.2">
      <c r="A363" s="4" t="s">
        <v>120</v>
      </c>
      <c r="I363" t="s">
        <v>123</v>
      </c>
      <c r="M363" s="4"/>
      <c r="N363" s="12" t="s">
        <v>115</v>
      </c>
    </row>
    <row r="364" spans="1:14" ht="14.2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12"/>
    </row>
    <row r="365" spans="1:14" ht="14.25" x14ac:dyDescent="0.2">
      <c r="A365" s="4" t="s">
        <v>121</v>
      </c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N365" s="12" t="s">
        <v>107</v>
      </c>
    </row>
    <row r="366" spans="1:14" ht="14.25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12"/>
    </row>
    <row r="367" spans="1:14" ht="14.25" x14ac:dyDescent="0.2">
      <c r="A367" s="9" t="s">
        <v>151</v>
      </c>
      <c r="B367" s="9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12"/>
    </row>
    <row r="368" spans="1:14" ht="14.2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12"/>
    </row>
    <row r="369" spans="1:14" ht="14.25" x14ac:dyDescent="0.2">
      <c r="A369" s="4" t="s">
        <v>0</v>
      </c>
      <c r="B369" s="4"/>
      <c r="C369" s="4"/>
      <c r="D369" s="4"/>
      <c r="E369" s="4"/>
      <c r="F369" s="4"/>
      <c r="G369" s="4"/>
      <c r="H369" s="4"/>
      <c r="I369" s="4" t="s">
        <v>134</v>
      </c>
      <c r="J369" s="4"/>
      <c r="K369" s="4"/>
      <c r="L369" s="4"/>
      <c r="M369" s="4"/>
      <c r="N369" s="12"/>
    </row>
    <row r="370" spans="1:14" ht="14.2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12"/>
    </row>
    <row r="371" spans="1:14" ht="14.25" x14ac:dyDescent="0.2">
      <c r="A371" s="4" t="s">
        <v>104</v>
      </c>
      <c r="B371" s="4"/>
      <c r="C371" s="4"/>
      <c r="D371" s="4"/>
      <c r="E371" s="4"/>
      <c r="F371" s="4"/>
      <c r="G371" s="4"/>
      <c r="H371" s="4"/>
      <c r="I371" s="4">
        <v>2.0299999999999998</v>
      </c>
      <c r="J371" s="4"/>
      <c r="K371" s="4">
        <v>0</v>
      </c>
      <c r="L371" s="4"/>
      <c r="M371" s="4">
        <v>0</v>
      </c>
      <c r="N371" s="12" t="s">
        <v>26</v>
      </c>
    </row>
    <row r="372" spans="1:14" ht="14.25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12"/>
    </row>
    <row r="373" spans="1:14" ht="14.25" x14ac:dyDescent="0.2">
      <c r="A373" s="4" t="s">
        <v>105</v>
      </c>
      <c r="B373" s="4"/>
      <c r="C373" s="4"/>
      <c r="D373" s="4"/>
      <c r="E373" s="4"/>
      <c r="F373" s="4"/>
      <c r="G373" s="4"/>
      <c r="H373" s="4"/>
      <c r="I373" s="4">
        <v>6375</v>
      </c>
      <c r="J373" s="4"/>
      <c r="K373" s="4"/>
      <c r="L373" s="4"/>
      <c r="M373" s="4"/>
      <c r="N373" s="12" t="s">
        <v>107</v>
      </c>
    </row>
    <row r="374" spans="1:14" ht="14.25" x14ac:dyDescent="0.2">
      <c r="A374" s="4"/>
      <c r="B374" s="4"/>
      <c r="C374" s="4"/>
      <c r="D374" s="4"/>
      <c r="E374" s="4"/>
      <c r="F374" s="4"/>
      <c r="G374" s="4"/>
      <c r="H374" s="4"/>
      <c r="J374" s="4"/>
      <c r="K374" s="4"/>
      <c r="L374" s="4"/>
      <c r="N374" s="12"/>
    </row>
    <row r="375" spans="1:14" ht="14.25" x14ac:dyDescent="0.2">
      <c r="A375" s="4" t="s">
        <v>120</v>
      </c>
      <c r="I375" t="s">
        <v>123</v>
      </c>
      <c r="M375" s="4"/>
      <c r="N375" s="12" t="s">
        <v>115</v>
      </c>
    </row>
    <row r="376" spans="1:14" ht="14.25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12"/>
    </row>
    <row r="377" spans="1:14" ht="14.25" x14ac:dyDescent="0.2">
      <c r="A377" s="4" t="s">
        <v>121</v>
      </c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12" t="s">
        <v>107</v>
      </c>
    </row>
    <row r="378" spans="1:14" ht="14.25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12"/>
    </row>
    <row r="379" spans="1:14" ht="14.25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12"/>
    </row>
    <row r="380" spans="1:14" ht="14.25" x14ac:dyDescent="0.2">
      <c r="A380" s="9" t="s">
        <v>152</v>
      </c>
      <c r="B380" s="9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12"/>
    </row>
    <row r="381" spans="1:14" ht="14.25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12"/>
    </row>
    <row r="382" spans="1:14" ht="14.25" x14ac:dyDescent="0.2">
      <c r="A382" s="4" t="s">
        <v>0</v>
      </c>
      <c r="B382" s="4"/>
      <c r="C382" s="4"/>
      <c r="D382" s="4"/>
      <c r="E382" s="4"/>
      <c r="F382" s="4"/>
      <c r="G382" s="4"/>
      <c r="H382" s="4"/>
      <c r="I382" s="4" t="s">
        <v>130</v>
      </c>
      <c r="J382" s="4"/>
      <c r="K382" s="4"/>
      <c r="L382" s="4"/>
      <c r="M382" s="4"/>
      <c r="N382" s="12"/>
    </row>
    <row r="383" spans="1:14" ht="14.25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12"/>
    </row>
    <row r="384" spans="1:14" ht="14.25" x14ac:dyDescent="0.2">
      <c r="A384" s="4" t="s">
        <v>104</v>
      </c>
      <c r="B384" s="4"/>
      <c r="C384" s="4"/>
      <c r="D384" s="4"/>
      <c r="E384" s="4"/>
      <c r="F384" s="4"/>
      <c r="G384" s="4"/>
      <c r="H384" s="4"/>
      <c r="I384" s="4">
        <v>11.85</v>
      </c>
      <c r="J384" s="4"/>
      <c r="K384" s="4">
        <v>0</v>
      </c>
      <c r="L384" s="4"/>
      <c r="M384" s="4">
        <v>0</v>
      </c>
      <c r="N384" s="12" t="s">
        <v>26</v>
      </c>
    </row>
    <row r="385" spans="1:14" ht="14.25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12"/>
    </row>
    <row r="386" spans="1:14" ht="14.25" x14ac:dyDescent="0.2">
      <c r="A386" s="4" t="s">
        <v>105</v>
      </c>
      <c r="B386" s="4"/>
      <c r="C386" s="4"/>
      <c r="D386" s="4"/>
      <c r="E386" s="4"/>
      <c r="F386" s="4"/>
      <c r="G386" s="4"/>
      <c r="H386" s="4"/>
      <c r="I386" s="4">
        <v>9945</v>
      </c>
      <c r="J386" s="4"/>
      <c r="K386" s="4"/>
      <c r="L386" s="4"/>
      <c r="M386" s="4"/>
      <c r="N386" s="12" t="s">
        <v>107</v>
      </c>
    </row>
    <row r="387" spans="1:14" ht="14.25" x14ac:dyDescent="0.2">
      <c r="A387" s="4"/>
      <c r="B387" s="4"/>
      <c r="C387" s="4"/>
      <c r="D387" s="4"/>
      <c r="E387" s="4"/>
      <c r="F387" s="4"/>
      <c r="G387" s="4"/>
      <c r="H387" s="4"/>
      <c r="J387" s="4"/>
      <c r="K387" s="4"/>
      <c r="L387" s="4"/>
      <c r="M387" s="4"/>
      <c r="N387" s="12"/>
    </row>
    <row r="388" spans="1:14" ht="14.25" x14ac:dyDescent="0.2">
      <c r="A388" s="4" t="s">
        <v>121</v>
      </c>
      <c r="B388" s="4"/>
      <c r="C388" s="4"/>
      <c r="D388" s="4"/>
      <c r="E388" s="4"/>
      <c r="F388" s="4"/>
      <c r="G388" s="4"/>
      <c r="H388" s="4"/>
      <c r="I388" s="4" t="s">
        <v>131</v>
      </c>
      <c r="J388" s="4"/>
      <c r="K388" s="4"/>
      <c r="L388" s="4"/>
      <c r="M388" s="4"/>
      <c r="N388" s="12" t="s">
        <v>107</v>
      </c>
    </row>
    <row r="389" spans="1:14" ht="14.25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12"/>
    </row>
    <row r="390" spans="1:14" ht="14.25" x14ac:dyDescent="0.2">
      <c r="A390" s="9" t="s">
        <v>153</v>
      </c>
      <c r="B390" s="9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12"/>
    </row>
    <row r="391" spans="1:14" ht="14.25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12"/>
    </row>
    <row r="392" spans="1:14" ht="14.25" x14ac:dyDescent="0.2">
      <c r="A392" s="4" t="s">
        <v>0</v>
      </c>
      <c r="B392" s="4"/>
      <c r="C392" s="4"/>
      <c r="D392" s="4"/>
      <c r="E392" s="4"/>
      <c r="F392" s="4"/>
      <c r="G392" s="4"/>
      <c r="H392" s="4"/>
      <c r="I392" s="4" t="s">
        <v>130</v>
      </c>
      <c r="J392" s="4"/>
      <c r="K392" s="4"/>
      <c r="L392" s="4"/>
      <c r="M392" s="4"/>
      <c r="N392" s="12"/>
    </row>
    <row r="393" spans="1:14" ht="14.25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12"/>
    </row>
    <row r="394" spans="1:14" ht="14.25" x14ac:dyDescent="0.2">
      <c r="A394" s="4" t="s">
        <v>104</v>
      </c>
      <c r="B394" s="4"/>
      <c r="C394" s="4"/>
      <c r="D394" s="4"/>
      <c r="E394" s="4"/>
      <c r="F394" s="4"/>
      <c r="G394" s="4"/>
      <c r="H394" s="4"/>
      <c r="I394" s="4">
        <v>11.61</v>
      </c>
      <c r="J394" s="4"/>
      <c r="K394" s="4">
        <v>0</v>
      </c>
      <c r="L394" s="4"/>
      <c r="M394" s="4">
        <v>0</v>
      </c>
      <c r="N394" s="12" t="s">
        <v>26</v>
      </c>
    </row>
    <row r="395" spans="1:14" ht="14.25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N395" s="12"/>
    </row>
    <row r="396" spans="1:14" ht="14.25" x14ac:dyDescent="0.2">
      <c r="A396" s="4" t="s">
        <v>105</v>
      </c>
      <c r="B396" s="4"/>
      <c r="C396" s="4"/>
      <c r="D396" s="4"/>
      <c r="E396" s="4"/>
      <c r="F396" s="4"/>
      <c r="G396" s="4"/>
      <c r="H396" s="4"/>
      <c r="I396" s="4">
        <v>9945</v>
      </c>
      <c r="J396" s="4"/>
      <c r="K396" s="4"/>
      <c r="L396" s="4"/>
      <c r="M396" s="4"/>
      <c r="N396" s="12" t="s">
        <v>107</v>
      </c>
    </row>
    <row r="397" spans="1:14" ht="14.25" x14ac:dyDescent="0.2">
      <c r="A397" s="4"/>
      <c r="B397" s="4"/>
      <c r="C397" s="4"/>
      <c r="D397" s="4"/>
      <c r="E397" s="4"/>
      <c r="F397" s="4"/>
      <c r="G397" s="4"/>
      <c r="H397" s="4"/>
      <c r="J397" s="4"/>
      <c r="K397" s="4"/>
      <c r="L397" s="4"/>
      <c r="M397" s="4"/>
      <c r="N397" s="12"/>
    </row>
    <row r="398" spans="1:14" ht="14.25" x14ac:dyDescent="0.2">
      <c r="A398" s="4" t="s">
        <v>121</v>
      </c>
      <c r="B398" s="4"/>
      <c r="C398" s="4"/>
      <c r="D398" s="4"/>
      <c r="E398" s="4"/>
      <c r="F398" s="4"/>
      <c r="G398" s="4"/>
      <c r="H398" s="4"/>
      <c r="I398" s="4" t="s">
        <v>131</v>
      </c>
      <c r="J398" s="4"/>
      <c r="K398" s="4"/>
      <c r="L398" s="4"/>
      <c r="M398" s="4"/>
      <c r="N398" s="12" t="s">
        <v>107</v>
      </c>
    </row>
    <row r="399" spans="1:14" ht="14.25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12"/>
    </row>
    <row r="400" spans="1:14" ht="14.25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12"/>
    </row>
    <row r="401" spans="1:14" ht="14.25" x14ac:dyDescent="0.2">
      <c r="A401" s="9" t="s">
        <v>154</v>
      </c>
      <c r="B401" s="9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12"/>
    </row>
    <row r="402" spans="1:14" ht="14.25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12"/>
    </row>
    <row r="403" spans="1:14" ht="14.25" x14ac:dyDescent="0.2">
      <c r="A403" s="4" t="s">
        <v>0</v>
      </c>
      <c r="B403" s="4"/>
      <c r="C403" s="4"/>
      <c r="D403" s="4"/>
      <c r="E403" s="4"/>
      <c r="F403" s="4"/>
      <c r="G403" s="4"/>
      <c r="H403" s="4"/>
      <c r="I403" s="4" t="s">
        <v>130</v>
      </c>
      <c r="J403" s="4"/>
      <c r="K403" s="4"/>
      <c r="L403" s="4"/>
      <c r="M403" s="4"/>
      <c r="N403" s="12"/>
    </row>
    <row r="404" spans="1:14" ht="14.25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12"/>
    </row>
    <row r="405" spans="1:14" ht="14.25" x14ac:dyDescent="0.2">
      <c r="A405" s="4" t="s">
        <v>104</v>
      </c>
      <c r="B405" s="4"/>
      <c r="C405" s="4"/>
      <c r="D405" s="4"/>
      <c r="E405" s="4"/>
      <c r="F405" s="4"/>
      <c r="G405" s="4"/>
      <c r="H405" s="4"/>
      <c r="I405" s="4">
        <v>5.26</v>
      </c>
      <c r="J405" s="4"/>
      <c r="K405" s="4">
        <v>0</v>
      </c>
      <c r="L405" s="4"/>
      <c r="M405" s="4">
        <v>0</v>
      </c>
      <c r="N405" s="12" t="s">
        <v>26</v>
      </c>
    </row>
    <row r="406" spans="1:14" ht="14.25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12"/>
    </row>
    <row r="407" spans="1:14" ht="14.25" x14ac:dyDescent="0.2">
      <c r="A407" s="4" t="s">
        <v>105</v>
      </c>
      <c r="B407" s="4"/>
      <c r="C407" s="4"/>
      <c r="D407" s="4"/>
      <c r="E407" s="4"/>
      <c r="F407" s="4"/>
      <c r="G407" s="4"/>
      <c r="H407" s="4"/>
      <c r="I407" s="4">
        <v>9945</v>
      </c>
      <c r="J407" s="4"/>
      <c r="K407" s="4"/>
      <c r="L407" s="4"/>
      <c r="M407" s="4"/>
      <c r="N407" s="12" t="s">
        <v>107</v>
      </c>
    </row>
    <row r="408" spans="1:14" ht="14.25" x14ac:dyDescent="0.2">
      <c r="A408" s="4"/>
      <c r="B408" s="4"/>
      <c r="C408" s="4"/>
      <c r="D408" s="4"/>
      <c r="E408" s="4"/>
      <c r="F408" s="4"/>
      <c r="G408" s="4"/>
      <c r="H408" s="4"/>
      <c r="J408" s="4"/>
      <c r="K408" s="4"/>
      <c r="L408" s="4"/>
      <c r="M408" s="4"/>
      <c r="N408" s="12"/>
    </row>
    <row r="409" spans="1:14" ht="14.25" x14ac:dyDescent="0.2">
      <c r="A409" s="4" t="s">
        <v>121</v>
      </c>
      <c r="B409" s="4"/>
      <c r="C409" s="4"/>
      <c r="D409" s="4"/>
      <c r="E409" s="4"/>
      <c r="F409" s="4"/>
      <c r="G409" s="4"/>
      <c r="H409" s="4"/>
      <c r="I409" s="4" t="s">
        <v>131</v>
      </c>
      <c r="J409" s="4"/>
      <c r="K409" s="4"/>
      <c r="L409" s="4"/>
      <c r="M409" s="4"/>
      <c r="N409" s="12" t="s">
        <v>107</v>
      </c>
    </row>
    <row r="410" spans="1:14" ht="14.25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12"/>
    </row>
    <row r="411" spans="1:14" ht="14.25" x14ac:dyDescent="0.2">
      <c r="A411" s="9" t="s">
        <v>155</v>
      </c>
      <c r="B411" s="9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12"/>
    </row>
    <row r="412" spans="1:14" ht="14.25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12"/>
    </row>
    <row r="413" spans="1:14" ht="14.25" x14ac:dyDescent="0.2">
      <c r="A413" s="4" t="s">
        <v>0</v>
      </c>
      <c r="B413" s="4"/>
      <c r="C413" s="4"/>
      <c r="D413" s="4"/>
      <c r="E413" s="4"/>
      <c r="F413" s="4"/>
      <c r="G413" s="4"/>
      <c r="H413" s="4"/>
      <c r="I413" s="4" t="s">
        <v>130</v>
      </c>
      <c r="J413" s="4"/>
      <c r="K413" s="4"/>
      <c r="L413" s="4"/>
      <c r="M413" s="4"/>
      <c r="N413" s="12"/>
    </row>
    <row r="414" spans="1:14" ht="14.25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12"/>
    </row>
    <row r="415" spans="1:14" ht="14.25" x14ac:dyDescent="0.2">
      <c r="A415" s="4" t="s">
        <v>104</v>
      </c>
      <c r="B415" s="4"/>
      <c r="C415" s="4"/>
      <c r="D415" s="4"/>
      <c r="E415" s="4"/>
      <c r="F415" s="4"/>
      <c r="G415" s="4"/>
      <c r="H415" s="4"/>
      <c r="I415" s="4">
        <v>1.66</v>
      </c>
      <c r="J415" s="4"/>
      <c r="K415" s="4">
        <v>0</v>
      </c>
      <c r="L415" s="4"/>
      <c r="M415" s="4">
        <v>0</v>
      </c>
      <c r="N415" s="12" t="s">
        <v>26</v>
      </c>
    </row>
    <row r="416" spans="1:14" ht="14.25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12"/>
    </row>
    <row r="417" spans="1:14" ht="14.25" x14ac:dyDescent="0.2">
      <c r="A417" s="4" t="s">
        <v>105</v>
      </c>
      <c r="B417" s="4"/>
      <c r="C417" s="4"/>
      <c r="D417" s="4"/>
      <c r="E417" s="4"/>
      <c r="F417" s="4"/>
      <c r="G417" s="4"/>
      <c r="H417" s="4"/>
      <c r="I417" s="4">
        <v>9945</v>
      </c>
      <c r="J417" s="4"/>
      <c r="K417" s="4"/>
      <c r="L417" s="4"/>
      <c r="M417" s="4"/>
      <c r="N417" s="12" t="s">
        <v>107</v>
      </c>
    </row>
    <row r="418" spans="1:14" ht="14.25" x14ac:dyDescent="0.2">
      <c r="A418" s="4"/>
      <c r="B418" s="4"/>
      <c r="C418" s="4"/>
      <c r="D418" s="4"/>
      <c r="E418" s="4"/>
      <c r="F418" s="4"/>
      <c r="G418" s="4"/>
      <c r="H418" s="4"/>
      <c r="J418" s="4"/>
      <c r="K418" s="4"/>
      <c r="L418" s="4"/>
      <c r="M418" s="4"/>
      <c r="N418" s="12"/>
    </row>
    <row r="419" spans="1:14" ht="14.25" x14ac:dyDescent="0.2">
      <c r="A419" s="4" t="s">
        <v>121</v>
      </c>
      <c r="B419" s="4"/>
      <c r="C419" s="4"/>
      <c r="D419" s="4"/>
      <c r="E419" s="4"/>
      <c r="F419" s="4"/>
      <c r="G419" s="4"/>
      <c r="H419" s="4"/>
      <c r="I419" s="4" t="s">
        <v>131</v>
      </c>
      <c r="J419" s="4"/>
      <c r="K419" s="4"/>
      <c r="L419" s="4"/>
      <c r="N419" s="12" t="s">
        <v>107</v>
      </c>
    </row>
    <row r="420" spans="1:14" ht="14.25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12"/>
    </row>
    <row r="421" spans="1:14" ht="14.25" x14ac:dyDescent="0.2">
      <c r="A421" s="9" t="s">
        <v>156</v>
      </c>
      <c r="B421" s="9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12"/>
    </row>
    <row r="422" spans="1:14" ht="14.25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12"/>
    </row>
    <row r="423" spans="1:14" ht="14.25" x14ac:dyDescent="0.2">
      <c r="A423" s="4" t="s">
        <v>0</v>
      </c>
      <c r="B423" s="4"/>
      <c r="C423" s="4"/>
      <c r="D423" s="4"/>
      <c r="E423" s="4"/>
      <c r="F423" s="4"/>
      <c r="G423" s="4"/>
      <c r="H423" s="4"/>
      <c r="I423" s="4" t="s">
        <v>134</v>
      </c>
      <c r="J423" s="4"/>
      <c r="K423" s="4"/>
      <c r="L423" s="4"/>
      <c r="M423" s="4"/>
      <c r="N423" s="12"/>
    </row>
    <row r="424" spans="1:14" ht="14.25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12"/>
    </row>
    <row r="425" spans="1:14" ht="14.25" x14ac:dyDescent="0.2">
      <c r="A425" s="4" t="s">
        <v>104</v>
      </c>
      <c r="B425" s="4"/>
      <c r="C425" s="4"/>
      <c r="D425" s="4"/>
      <c r="E425" s="4"/>
      <c r="F425" s="4"/>
      <c r="G425" s="4"/>
      <c r="H425" s="4"/>
      <c r="I425" s="4">
        <v>33.85</v>
      </c>
      <c r="J425" s="4"/>
      <c r="K425" s="4">
        <v>0</v>
      </c>
      <c r="L425" s="4"/>
      <c r="M425" s="4">
        <v>0</v>
      </c>
      <c r="N425" s="12" t="s">
        <v>26</v>
      </c>
    </row>
    <row r="426" spans="1:14" ht="14.25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12"/>
    </row>
    <row r="427" spans="1:14" ht="14.25" x14ac:dyDescent="0.2">
      <c r="A427" s="4" t="s">
        <v>105</v>
      </c>
      <c r="B427" s="4"/>
      <c r="C427" s="4"/>
      <c r="D427" s="4"/>
      <c r="E427" s="4"/>
      <c r="F427" s="4"/>
      <c r="G427" s="4"/>
      <c r="H427" s="4"/>
      <c r="I427" s="4">
        <v>6375</v>
      </c>
      <c r="J427" s="4"/>
      <c r="K427" s="4"/>
      <c r="L427" s="4"/>
      <c r="N427" s="12" t="s">
        <v>107</v>
      </c>
    </row>
    <row r="428" spans="1:14" ht="14.25" x14ac:dyDescent="0.2">
      <c r="A428" s="4"/>
      <c r="B428" s="4"/>
      <c r="C428" s="4"/>
      <c r="D428" s="4"/>
      <c r="E428" s="4"/>
      <c r="F428" s="4"/>
      <c r="G428" s="4"/>
      <c r="H428" s="4"/>
      <c r="J428" s="4"/>
      <c r="K428" s="4"/>
      <c r="L428" s="4"/>
      <c r="M428" s="4"/>
      <c r="N428" s="12"/>
    </row>
    <row r="429" spans="1:14" ht="14.25" x14ac:dyDescent="0.2">
      <c r="A429" s="4" t="s">
        <v>120</v>
      </c>
      <c r="I429" t="s">
        <v>123</v>
      </c>
      <c r="M429" s="4"/>
      <c r="N429" s="12" t="s">
        <v>115</v>
      </c>
    </row>
    <row r="430" spans="1:14" ht="14.25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12"/>
    </row>
    <row r="431" spans="1:14" ht="14.25" x14ac:dyDescent="0.2">
      <c r="A431" s="4" t="s">
        <v>121</v>
      </c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N431" s="12" t="s">
        <v>107</v>
      </c>
    </row>
    <row r="432" spans="1:14" ht="14.25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12"/>
    </row>
    <row r="433" spans="1:14" ht="14.25" x14ac:dyDescent="0.2">
      <c r="A433" s="9" t="s">
        <v>157</v>
      </c>
      <c r="B433" s="9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12"/>
    </row>
    <row r="434" spans="1:14" ht="14.25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12"/>
    </row>
    <row r="435" spans="1:14" ht="14.25" x14ac:dyDescent="0.2">
      <c r="A435" s="4" t="s">
        <v>0</v>
      </c>
      <c r="B435" s="4"/>
      <c r="C435" s="4"/>
      <c r="D435" s="4"/>
      <c r="E435" s="4"/>
      <c r="F435" s="4"/>
      <c r="G435" s="4"/>
      <c r="H435" s="4"/>
      <c r="I435" s="4" t="s">
        <v>158</v>
      </c>
      <c r="J435" s="4"/>
      <c r="K435" s="4"/>
      <c r="L435" s="4"/>
      <c r="M435" s="4"/>
      <c r="N435" s="12"/>
    </row>
    <row r="436" spans="1:14" ht="14.25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12"/>
    </row>
    <row r="437" spans="1:14" ht="14.25" x14ac:dyDescent="0.2">
      <c r="A437" s="4" t="s">
        <v>104</v>
      </c>
      <c r="B437" s="4"/>
      <c r="C437" s="4"/>
      <c r="D437" s="4"/>
      <c r="E437" s="4"/>
      <c r="F437" s="4"/>
      <c r="G437" s="4"/>
      <c r="H437" s="4"/>
      <c r="I437" s="4">
        <v>5.51</v>
      </c>
      <c r="J437" s="4"/>
      <c r="K437" s="28">
        <v>20.3</v>
      </c>
      <c r="L437" s="4"/>
      <c r="M437" s="47">
        <v>25</v>
      </c>
      <c r="N437" s="12" t="s">
        <v>26</v>
      </c>
    </row>
    <row r="438" spans="1:14" ht="14.25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12"/>
    </row>
    <row r="439" spans="1:14" ht="14.25" x14ac:dyDescent="0.2">
      <c r="A439" s="4" t="s">
        <v>105</v>
      </c>
      <c r="B439" s="4"/>
      <c r="C439" s="4"/>
      <c r="D439" s="4"/>
      <c r="E439" s="4"/>
      <c r="F439" s="4"/>
      <c r="G439" s="4"/>
      <c r="H439" s="4"/>
      <c r="I439" s="4">
        <v>3185</v>
      </c>
      <c r="J439" s="4"/>
      <c r="K439" s="4"/>
      <c r="L439" s="4"/>
      <c r="M439" s="4">
        <v>0</v>
      </c>
      <c r="N439" s="12" t="s">
        <v>107</v>
      </c>
    </row>
    <row r="440" spans="1:14" ht="14.25" x14ac:dyDescent="0.2">
      <c r="A440" s="4"/>
      <c r="B440" s="4"/>
      <c r="C440" s="4"/>
      <c r="D440" s="4"/>
      <c r="E440" s="4"/>
      <c r="F440" s="4"/>
      <c r="G440" s="4"/>
      <c r="H440" s="4"/>
      <c r="J440" s="4"/>
      <c r="K440" s="4"/>
      <c r="L440" s="4"/>
      <c r="M440" s="4"/>
      <c r="N440" s="12"/>
    </row>
    <row r="441" spans="1:14" ht="14.25" x14ac:dyDescent="0.2">
      <c r="A441" s="4" t="s">
        <v>120</v>
      </c>
      <c r="I441" t="s">
        <v>162</v>
      </c>
      <c r="M441" s="4"/>
      <c r="N441" s="12" t="s">
        <v>115</v>
      </c>
    </row>
    <row r="442" spans="1:14" ht="14.25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12"/>
    </row>
    <row r="443" spans="1:14" ht="14.25" x14ac:dyDescent="0.2">
      <c r="A443" s="4" t="s">
        <v>121</v>
      </c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N443" s="12" t="s">
        <v>107</v>
      </c>
    </row>
    <row r="444" spans="1:14" ht="14.25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12"/>
    </row>
    <row r="445" spans="1:14" ht="14.25" x14ac:dyDescent="0.2">
      <c r="A445" s="9" t="s">
        <v>159</v>
      </c>
      <c r="B445" s="9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12"/>
    </row>
    <row r="446" spans="1:14" ht="14.25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12"/>
    </row>
    <row r="447" spans="1:14" ht="14.25" x14ac:dyDescent="0.2">
      <c r="A447" s="4" t="s">
        <v>0</v>
      </c>
      <c r="B447" s="4"/>
      <c r="C447" s="4"/>
      <c r="D447" s="4"/>
      <c r="E447" s="4"/>
      <c r="F447" s="4"/>
      <c r="G447" s="4"/>
      <c r="H447" s="4"/>
      <c r="I447" s="4" t="s">
        <v>158</v>
      </c>
      <c r="J447" s="4"/>
      <c r="K447" s="4"/>
      <c r="L447" s="4"/>
      <c r="M447" s="4"/>
      <c r="N447" s="12"/>
    </row>
    <row r="448" spans="1:14" ht="14.2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12"/>
    </row>
    <row r="449" spans="1:14" ht="14.25" x14ac:dyDescent="0.2">
      <c r="A449" s="4" t="s">
        <v>104</v>
      </c>
      <c r="B449" s="4"/>
      <c r="C449" s="4"/>
      <c r="D449" s="4"/>
      <c r="E449" s="4"/>
      <c r="F449" s="4"/>
      <c r="G449" s="4"/>
      <c r="H449" s="4"/>
      <c r="I449" s="4">
        <v>5.83</v>
      </c>
      <c r="J449" s="4"/>
      <c r="K449" s="4">
        <v>0</v>
      </c>
      <c r="L449" s="4"/>
      <c r="M449" s="4">
        <v>0</v>
      </c>
      <c r="N449" s="12" t="s">
        <v>26</v>
      </c>
    </row>
    <row r="450" spans="1:14" ht="14.25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12"/>
    </row>
    <row r="451" spans="1:14" ht="14.25" x14ac:dyDescent="0.2">
      <c r="A451" s="4" t="s">
        <v>105</v>
      </c>
      <c r="B451" s="4"/>
      <c r="C451" s="4"/>
      <c r="D451" s="4"/>
      <c r="E451" s="4"/>
      <c r="F451" s="4"/>
      <c r="G451" s="4"/>
      <c r="H451" s="4"/>
      <c r="I451" s="4">
        <v>3185</v>
      </c>
      <c r="J451" s="4"/>
      <c r="K451" s="4"/>
      <c r="L451" s="4"/>
      <c r="N451" s="12" t="s">
        <v>107</v>
      </c>
    </row>
    <row r="452" spans="1:14" ht="14.25" x14ac:dyDescent="0.2">
      <c r="A452" s="4"/>
      <c r="B452" s="4"/>
      <c r="C452" s="4"/>
      <c r="D452" s="4"/>
      <c r="E452" s="4"/>
      <c r="F452" s="4"/>
      <c r="G452" s="4"/>
      <c r="H452" s="4"/>
      <c r="J452" s="4"/>
      <c r="K452" s="4"/>
      <c r="L452" s="4"/>
      <c r="M452" s="4"/>
      <c r="N452" s="12"/>
    </row>
    <row r="453" spans="1:14" ht="14.25" x14ac:dyDescent="0.2">
      <c r="A453" s="4" t="s">
        <v>120</v>
      </c>
      <c r="I453" t="s">
        <v>162</v>
      </c>
      <c r="M453" s="4"/>
      <c r="N453" s="12" t="s">
        <v>115</v>
      </c>
    </row>
    <row r="454" spans="1:14" ht="14.25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12"/>
    </row>
    <row r="455" spans="1:14" ht="14.25" x14ac:dyDescent="0.2">
      <c r="A455" s="4" t="s">
        <v>121</v>
      </c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12" t="s">
        <v>107</v>
      </c>
    </row>
    <row r="456" spans="1:14" ht="14.25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12"/>
    </row>
    <row r="457" spans="1:14" ht="14.25" x14ac:dyDescent="0.2">
      <c r="A457" s="9" t="s">
        <v>160</v>
      </c>
      <c r="B457" s="9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12"/>
    </row>
    <row r="458" spans="1:14" ht="14.25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12"/>
    </row>
    <row r="459" spans="1:14" ht="14.25" x14ac:dyDescent="0.2">
      <c r="A459" s="4" t="s">
        <v>0</v>
      </c>
      <c r="B459" s="4"/>
      <c r="C459" s="4"/>
      <c r="D459" s="4"/>
      <c r="E459" s="4"/>
      <c r="F459" s="4"/>
      <c r="G459" s="4"/>
      <c r="H459" s="4"/>
      <c r="I459" s="4" t="s">
        <v>128</v>
      </c>
      <c r="J459" s="4"/>
      <c r="K459" s="4"/>
      <c r="L459" s="4"/>
      <c r="M459" s="4"/>
      <c r="N459" s="12"/>
    </row>
    <row r="460" spans="1:14" ht="14.25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12"/>
    </row>
    <row r="461" spans="1:14" ht="14.25" x14ac:dyDescent="0.2">
      <c r="A461" s="4" t="s">
        <v>104</v>
      </c>
      <c r="B461" s="4"/>
      <c r="C461" s="4"/>
      <c r="D461" s="4"/>
      <c r="E461" s="4"/>
      <c r="F461" s="4"/>
      <c r="G461" s="4"/>
      <c r="H461" s="4"/>
      <c r="I461" s="4">
        <v>3.52</v>
      </c>
      <c r="J461" s="4"/>
      <c r="K461" s="4">
        <v>0</v>
      </c>
      <c r="L461" s="4"/>
      <c r="M461" s="4">
        <v>0</v>
      </c>
      <c r="N461" s="12" t="s">
        <v>26</v>
      </c>
    </row>
    <row r="462" spans="1:14" ht="14.25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12"/>
    </row>
    <row r="463" spans="1:14" ht="14.25" x14ac:dyDescent="0.2">
      <c r="A463" s="4" t="s">
        <v>105</v>
      </c>
      <c r="B463" s="4"/>
      <c r="C463" s="4"/>
      <c r="D463" s="4"/>
      <c r="E463" s="4"/>
      <c r="F463" s="4"/>
      <c r="G463" s="4"/>
      <c r="H463" s="4"/>
      <c r="I463" s="4">
        <v>8341.5</v>
      </c>
      <c r="J463" s="4"/>
      <c r="K463" s="4"/>
      <c r="L463" s="4"/>
      <c r="M463" s="4"/>
      <c r="N463" s="12" t="s">
        <v>107</v>
      </c>
    </row>
    <row r="464" spans="1:14" ht="14.25" x14ac:dyDescent="0.2">
      <c r="A464" s="4"/>
      <c r="B464" s="4"/>
      <c r="C464" s="4"/>
      <c r="D464" s="4"/>
      <c r="E464" s="4"/>
      <c r="F464" s="4"/>
      <c r="G464" s="4"/>
      <c r="H464" s="4"/>
      <c r="J464" s="4"/>
      <c r="K464" s="4"/>
      <c r="L464" s="4"/>
      <c r="M464" s="4"/>
      <c r="N464" s="12"/>
    </row>
    <row r="465" spans="1:14" ht="14.25" x14ac:dyDescent="0.2">
      <c r="A465" s="4" t="s">
        <v>106</v>
      </c>
      <c r="B465" s="4"/>
      <c r="C465" s="4"/>
      <c r="D465" s="4"/>
      <c r="E465" s="4"/>
      <c r="F465" s="4"/>
      <c r="G465" s="4"/>
      <c r="H465" s="4"/>
      <c r="I465" s="4">
        <v>3</v>
      </c>
      <c r="J465" s="4"/>
      <c r="K465" s="4"/>
      <c r="L465" s="4"/>
      <c r="N465" s="12" t="s">
        <v>108</v>
      </c>
    </row>
    <row r="466" spans="1:14" ht="14.25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12"/>
    </row>
    <row r="467" spans="1:14" ht="14.25" x14ac:dyDescent="0.2">
      <c r="A467" s="9" t="s">
        <v>161</v>
      </c>
      <c r="B467" s="9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12"/>
    </row>
    <row r="468" spans="1:14" ht="14.25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12"/>
    </row>
    <row r="469" spans="1:14" ht="14.25" x14ac:dyDescent="0.2">
      <c r="A469" s="4" t="s">
        <v>0</v>
      </c>
      <c r="B469" s="4"/>
      <c r="C469" s="4"/>
      <c r="D469" s="4"/>
      <c r="E469" s="4"/>
      <c r="F469" s="4"/>
      <c r="G469" s="4"/>
      <c r="H469" s="4"/>
      <c r="I469" s="4" t="s">
        <v>158</v>
      </c>
      <c r="J469" s="4"/>
      <c r="K469" s="4"/>
      <c r="L469" s="4"/>
      <c r="M469" s="4"/>
      <c r="N469" s="12"/>
    </row>
    <row r="470" spans="1:14" ht="14.2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12"/>
    </row>
    <row r="471" spans="1:14" ht="14.25" x14ac:dyDescent="0.2">
      <c r="A471" s="4" t="s">
        <v>104</v>
      </c>
      <c r="B471" s="4"/>
      <c r="C471" s="4"/>
      <c r="D471" s="4"/>
      <c r="E471" s="4"/>
      <c r="F471" s="4"/>
      <c r="G471" s="4"/>
      <c r="H471" s="4"/>
      <c r="I471" s="4">
        <v>6.76</v>
      </c>
      <c r="J471" s="4"/>
      <c r="K471" s="4">
        <v>0</v>
      </c>
      <c r="L471" s="4"/>
      <c r="M471" s="4">
        <v>0</v>
      </c>
      <c r="N471" s="12" t="s">
        <v>26</v>
      </c>
    </row>
    <row r="472" spans="1:14" ht="14.25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12"/>
    </row>
    <row r="473" spans="1:14" ht="14.25" x14ac:dyDescent="0.2">
      <c r="A473" s="4" t="s">
        <v>105</v>
      </c>
      <c r="B473" s="4"/>
      <c r="C473" s="4"/>
      <c r="D473" s="4"/>
      <c r="E473" s="4"/>
      <c r="F473" s="4"/>
      <c r="G473" s="4"/>
      <c r="H473" s="4"/>
      <c r="I473" s="4">
        <v>3185</v>
      </c>
      <c r="J473" s="4"/>
      <c r="K473" s="4"/>
      <c r="L473" s="4"/>
      <c r="N473" s="12" t="s">
        <v>107</v>
      </c>
    </row>
    <row r="474" spans="1:14" ht="14.25" x14ac:dyDescent="0.2">
      <c r="A474" s="4"/>
      <c r="B474" s="4"/>
      <c r="C474" s="4"/>
      <c r="D474" s="4"/>
      <c r="E474" s="4"/>
      <c r="F474" s="4"/>
      <c r="G474" s="4"/>
      <c r="H474" s="4"/>
      <c r="J474" s="4"/>
      <c r="K474" s="4"/>
      <c r="L474" s="4"/>
      <c r="M474" s="4"/>
      <c r="N474" s="12"/>
    </row>
    <row r="475" spans="1:14" ht="14.25" x14ac:dyDescent="0.2">
      <c r="A475" s="4" t="s">
        <v>120</v>
      </c>
      <c r="I475" t="s">
        <v>162</v>
      </c>
      <c r="M475" s="4"/>
      <c r="N475" s="12" t="s">
        <v>115</v>
      </c>
    </row>
    <row r="476" spans="1:14" ht="14.25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12"/>
    </row>
    <row r="477" spans="1:14" ht="14.25" x14ac:dyDescent="0.2">
      <c r="A477" s="4" t="s">
        <v>121</v>
      </c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N477" s="12" t="s">
        <v>107</v>
      </c>
    </row>
    <row r="478" spans="1:14" ht="14.25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12"/>
    </row>
    <row r="479" spans="1:14" ht="14.25" x14ac:dyDescent="0.2">
      <c r="A479" s="9" t="s">
        <v>163</v>
      </c>
      <c r="B479" s="9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12"/>
    </row>
    <row r="480" spans="1:14" ht="14.25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12"/>
    </row>
    <row r="481" spans="1:14" ht="14.25" x14ac:dyDescent="0.2">
      <c r="A481" s="4" t="s">
        <v>0</v>
      </c>
      <c r="B481" s="4"/>
      <c r="C481" s="4"/>
      <c r="D481" s="4"/>
      <c r="E481" s="4"/>
      <c r="F481" s="4"/>
      <c r="G481" s="4"/>
      <c r="H481" s="4"/>
      <c r="I481" s="4" t="s">
        <v>158</v>
      </c>
      <c r="J481" s="4"/>
      <c r="K481" s="4"/>
      <c r="L481" s="4"/>
      <c r="M481" s="4"/>
      <c r="N481" s="12"/>
    </row>
    <row r="482" spans="1:14" ht="14.25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12"/>
    </row>
    <row r="483" spans="1:14" ht="14.25" x14ac:dyDescent="0.2">
      <c r="A483" s="4" t="s">
        <v>104</v>
      </c>
      <c r="B483" s="4"/>
      <c r="C483" s="4"/>
      <c r="D483" s="4"/>
      <c r="E483" s="4"/>
      <c r="F483" s="4"/>
      <c r="G483" s="4"/>
      <c r="H483" s="4"/>
      <c r="I483" s="4">
        <v>2.23</v>
      </c>
      <c r="J483" s="4"/>
      <c r="K483" s="4">
        <v>0</v>
      </c>
      <c r="L483" s="4"/>
      <c r="M483" s="4">
        <v>0</v>
      </c>
      <c r="N483" s="12" t="s">
        <v>26</v>
      </c>
    </row>
    <row r="484" spans="1:14" ht="14.25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12"/>
    </row>
    <row r="485" spans="1:14" ht="14.25" x14ac:dyDescent="0.2">
      <c r="A485" s="4" t="s">
        <v>105</v>
      </c>
      <c r="B485" s="4"/>
      <c r="C485" s="4"/>
      <c r="D485" s="4"/>
      <c r="E485" s="4"/>
      <c r="F485" s="4"/>
      <c r="G485" s="4"/>
      <c r="H485" s="4"/>
      <c r="I485" s="4">
        <v>3185</v>
      </c>
      <c r="J485" s="4"/>
      <c r="K485" s="4"/>
      <c r="L485" s="4"/>
      <c r="N485" s="12" t="s">
        <v>107</v>
      </c>
    </row>
    <row r="486" spans="1:14" ht="14.25" x14ac:dyDescent="0.2">
      <c r="A486" s="4"/>
      <c r="B486" s="4"/>
      <c r="C486" s="4"/>
      <c r="D486" s="4"/>
      <c r="E486" s="4"/>
      <c r="F486" s="4"/>
      <c r="G486" s="4"/>
      <c r="H486" s="4"/>
      <c r="J486" s="4"/>
      <c r="K486" s="4"/>
      <c r="L486" s="4"/>
      <c r="M486" s="4"/>
      <c r="N486" s="12"/>
    </row>
    <row r="487" spans="1:14" ht="14.25" x14ac:dyDescent="0.2">
      <c r="A487" s="4" t="s">
        <v>120</v>
      </c>
      <c r="I487" t="s">
        <v>162</v>
      </c>
      <c r="M487" s="4"/>
      <c r="N487" s="12" t="s">
        <v>115</v>
      </c>
    </row>
    <row r="488" spans="1:14" ht="14.25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12"/>
    </row>
    <row r="489" spans="1:14" ht="14.25" x14ac:dyDescent="0.2">
      <c r="A489" s="4" t="s">
        <v>121</v>
      </c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12" t="s">
        <v>107</v>
      </c>
    </row>
    <row r="490" spans="1:14" ht="14.25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12"/>
    </row>
    <row r="491" spans="1:14" ht="14.25" x14ac:dyDescent="0.2">
      <c r="A491" s="9" t="s">
        <v>164</v>
      </c>
      <c r="B491" s="9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12"/>
    </row>
    <row r="492" spans="1:14" ht="14.25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12"/>
    </row>
    <row r="493" spans="1:14" ht="14.25" x14ac:dyDescent="0.2">
      <c r="A493" s="4" t="s">
        <v>0</v>
      </c>
      <c r="B493" s="4"/>
      <c r="C493" s="4"/>
      <c r="D493" s="4"/>
      <c r="E493" s="4"/>
      <c r="F493" s="4"/>
      <c r="G493" s="4"/>
      <c r="H493" s="4"/>
      <c r="I493" s="4" t="s">
        <v>130</v>
      </c>
      <c r="J493" s="4"/>
      <c r="K493" s="4"/>
      <c r="L493" s="4"/>
      <c r="M493" s="4"/>
      <c r="N493" s="12"/>
    </row>
    <row r="494" spans="1:14" ht="14.25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12"/>
    </row>
    <row r="495" spans="1:14" ht="14.25" x14ac:dyDescent="0.2">
      <c r="A495" s="4" t="s">
        <v>104</v>
      </c>
      <c r="B495" s="4"/>
      <c r="C495" s="4"/>
      <c r="D495" s="4"/>
      <c r="E495" s="4"/>
      <c r="F495" s="4"/>
      <c r="G495" s="4"/>
      <c r="H495" s="4"/>
      <c r="I495" s="4">
        <v>4.2699999999999996</v>
      </c>
      <c r="J495" s="4"/>
      <c r="K495" s="4">
        <v>0</v>
      </c>
      <c r="L495" s="4"/>
      <c r="M495" s="4">
        <v>0</v>
      </c>
      <c r="N495" s="12" t="s">
        <v>26</v>
      </c>
    </row>
    <row r="496" spans="1:14" ht="14.25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N496" s="12"/>
    </row>
    <row r="497" spans="1:14" ht="14.25" x14ac:dyDescent="0.2">
      <c r="A497" s="4" t="s">
        <v>105</v>
      </c>
      <c r="B497" s="4"/>
      <c r="C497" s="4"/>
      <c r="D497" s="4"/>
      <c r="E497" s="4"/>
      <c r="F497" s="4"/>
      <c r="G497" s="4"/>
      <c r="H497" s="4"/>
      <c r="I497" s="4">
        <v>9945</v>
      </c>
      <c r="J497" s="4"/>
      <c r="K497" s="4"/>
      <c r="L497" s="4"/>
      <c r="M497" s="4"/>
      <c r="N497" s="12" t="s">
        <v>107</v>
      </c>
    </row>
    <row r="498" spans="1:14" ht="14.25" x14ac:dyDescent="0.2">
      <c r="A498" s="4"/>
      <c r="B498" s="4"/>
      <c r="C498" s="4"/>
      <c r="D498" s="4"/>
      <c r="E498" s="4"/>
      <c r="F498" s="4"/>
      <c r="G498" s="4"/>
      <c r="H498" s="4"/>
      <c r="J498" s="4"/>
      <c r="K498" s="4"/>
      <c r="L498" s="4"/>
      <c r="M498" s="4"/>
      <c r="N498" s="12"/>
    </row>
    <row r="499" spans="1:14" ht="14.25" x14ac:dyDescent="0.2">
      <c r="A499" s="4" t="s">
        <v>121</v>
      </c>
      <c r="B499" s="4"/>
      <c r="C499" s="4"/>
      <c r="D499" s="4"/>
      <c r="E499" s="4"/>
      <c r="F499" s="4"/>
      <c r="G499" s="4"/>
      <c r="H499" s="4"/>
      <c r="I499" s="4" t="s">
        <v>131</v>
      </c>
      <c r="J499" s="4"/>
      <c r="K499" s="4"/>
      <c r="L499" s="4"/>
      <c r="M499" s="4"/>
      <c r="N499" s="12" t="s">
        <v>107</v>
      </c>
    </row>
    <row r="500" spans="1:14" ht="14.2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12"/>
    </row>
    <row r="501" spans="1:14" ht="14.25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12"/>
    </row>
    <row r="502" spans="1:14" ht="14.25" x14ac:dyDescent="0.2">
      <c r="A502" s="9" t="s">
        <v>165</v>
      </c>
      <c r="B502" s="9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12"/>
    </row>
    <row r="503" spans="1:14" ht="14.25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12"/>
    </row>
    <row r="504" spans="1:14" ht="14.25" x14ac:dyDescent="0.2">
      <c r="A504" s="4" t="s">
        <v>0</v>
      </c>
      <c r="B504" s="4"/>
      <c r="C504" s="4"/>
      <c r="D504" s="4"/>
      <c r="E504" s="4"/>
      <c r="F504" s="4"/>
      <c r="G504" s="4"/>
      <c r="H504" s="4"/>
      <c r="I504" s="4" t="s">
        <v>130</v>
      </c>
      <c r="J504" s="4"/>
      <c r="K504" s="4"/>
      <c r="L504" s="4"/>
      <c r="M504" s="4"/>
      <c r="N504" s="12"/>
    </row>
    <row r="505" spans="1:14" ht="14.25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12"/>
    </row>
    <row r="506" spans="1:14" ht="14.25" x14ac:dyDescent="0.2">
      <c r="A506" s="4" t="s">
        <v>104</v>
      </c>
      <c r="B506" s="4"/>
      <c r="C506" s="4"/>
      <c r="D506" s="4"/>
      <c r="E506" s="4"/>
      <c r="F506" s="4"/>
      <c r="G506" s="4"/>
      <c r="H506" s="4"/>
      <c r="I506" s="4">
        <v>3.31</v>
      </c>
      <c r="J506" s="4"/>
      <c r="K506" s="4">
        <v>0</v>
      </c>
      <c r="L506" s="4"/>
      <c r="M506" s="4">
        <v>0</v>
      </c>
      <c r="N506" s="12" t="s">
        <v>26</v>
      </c>
    </row>
    <row r="507" spans="1:14" ht="14.25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12"/>
    </row>
    <row r="508" spans="1:14" ht="14.25" x14ac:dyDescent="0.2">
      <c r="A508" s="4" t="s">
        <v>105</v>
      </c>
      <c r="B508" s="4"/>
      <c r="C508" s="4"/>
      <c r="D508" s="4"/>
      <c r="E508" s="4"/>
      <c r="F508" s="4"/>
      <c r="G508" s="4"/>
      <c r="H508" s="4"/>
      <c r="I508" s="4">
        <v>9945</v>
      </c>
      <c r="J508" s="4"/>
      <c r="K508" s="4"/>
      <c r="L508" s="4"/>
      <c r="M508" s="4"/>
      <c r="N508" s="12" t="s">
        <v>107</v>
      </c>
    </row>
    <row r="509" spans="1:14" ht="14.25" x14ac:dyDescent="0.2">
      <c r="A509" s="4"/>
      <c r="B509" s="4"/>
      <c r="C509" s="4"/>
      <c r="D509" s="4"/>
      <c r="E509" s="4"/>
      <c r="F509" s="4"/>
      <c r="G509" s="4"/>
      <c r="H509" s="4"/>
      <c r="J509" s="4"/>
      <c r="K509" s="4"/>
      <c r="L509" s="4"/>
      <c r="M509" s="4"/>
      <c r="N509" s="12"/>
    </row>
    <row r="510" spans="1:14" ht="14.25" x14ac:dyDescent="0.2">
      <c r="A510" s="4" t="s">
        <v>121</v>
      </c>
      <c r="B510" s="4"/>
      <c r="C510" s="4"/>
      <c r="D510" s="4"/>
      <c r="E510" s="4"/>
      <c r="F510" s="4"/>
      <c r="G510" s="4"/>
      <c r="H510" s="4"/>
      <c r="I510" s="4" t="s">
        <v>131</v>
      </c>
      <c r="J510" s="4"/>
      <c r="K510" s="4"/>
      <c r="L510" s="4"/>
      <c r="N510" s="12" t="s">
        <v>107</v>
      </c>
    </row>
    <row r="511" spans="1:14" ht="14.25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12"/>
    </row>
    <row r="512" spans="1:14" ht="14.25" x14ac:dyDescent="0.2">
      <c r="A512" s="9" t="s">
        <v>166</v>
      </c>
      <c r="B512" s="9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12"/>
    </row>
    <row r="513" spans="1:14" ht="14.25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12"/>
    </row>
    <row r="514" spans="1:14" ht="14.25" x14ac:dyDescent="0.2">
      <c r="A514" s="4" t="s">
        <v>0</v>
      </c>
      <c r="B514" s="4"/>
      <c r="C514" s="4"/>
      <c r="D514" s="4"/>
      <c r="E514" s="4"/>
      <c r="F514" s="4"/>
      <c r="G514" s="4"/>
      <c r="H514" s="4"/>
      <c r="I514" s="4" t="s">
        <v>134</v>
      </c>
      <c r="J514" s="4"/>
      <c r="K514" s="4"/>
      <c r="L514" s="4"/>
      <c r="M514" s="4"/>
      <c r="N514" s="12"/>
    </row>
    <row r="515" spans="1:14" ht="14.25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12"/>
    </row>
    <row r="516" spans="1:14" ht="14.25" x14ac:dyDescent="0.2">
      <c r="A516" s="4" t="s">
        <v>104</v>
      </c>
      <c r="B516" s="4"/>
      <c r="C516" s="4"/>
      <c r="D516" s="4"/>
      <c r="E516" s="4"/>
      <c r="F516" s="4"/>
      <c r="G516" s="4"/>
      <c r="H516" s="4"/>
      <c r="I516" s="4">
        <v>7.33</v>
      </c>
      <c r="J516" s="4"/>
      <c r="K516" s="4">
        <v>0</v>
      </c>
      <c r="L516" s="4"/>
      <c r="M516" s="4">
        <v>0</v>
      </c>
      <c r="N516" s="12" t="s">
        <v>26</v>
      </c>
    </row>
    <row r="517" spans="1:14" ht="14.25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12"/>
    </row>
    <row r="518" spans="1:14" ht="14.25" x14ac:dyDescent="0.2">
      <c r="A518" s="4" t="s">
        <v>105</v>
      </c>
      <c r="B518" s="4"/>
      <c r="C518" s="4"/>
      <c r="D518" s="4"/>
      <c r="E518" s="4"/>
      <c r="F518" s="4"/>
      <c r="G518" s="4"/>
      <c r="H518" s="4"/>
      <c r="I518" s="4">
        <v>6375</v>
      </c>
      <c r="J518" s="4"/>
      <c r="K518" s="4"/>
      <c r="L518" s="4"/>
      <c r="N518" s="12" t="s">
        <v>107</v>
      </c>
    </row>
    <row r="519" spans="1:14" ht="14.25" x14ac:dyDescent="0.2">
      <c r="A519" s="4"/>
      <c r="B519" s="4"/>
      <c r="C519" s="4"/>
      <c r="D519" s="4"/>
      <c r="E519" s="4"/>
      <c r="F519" s="4"/>
      <c r="G519" s="4"/>
      <c r="H519" s="4"/>
      <c r="J519" s="4"/>
      <c r="K519" s="4"/>
      <c r="L519" s="4"/>
      <c r="M519" s="4"/>
      <c r="N519" s="12"/>
    </row>
    <row r="520" spans="1:14" ht="14.25" x14ac:dyDescent="0.2">
      <c r="A520" s="4" t="s">
        <v>120</v>
      </c>
      <c r="I520" t="s">
        <v>123</v>
      </c>
      <c r="M520" s="4"/>
      <c r="N520" s="12" t="s">
        <v>115</v>
      </c>
    </row>
    <row r="521" spans="1:14" ht="14.25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12"/>
    </row>
    <row r="522" spans="1:14" ht="14.25" x14ac:dyDescent="0.2">
      <c r="A522" s="4" t="s">
        <v>121</v>
      </c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12" t="s">
        <v>107</v>
      </c>
    </row>
    <row r="523" spans="1:14" ht="14.25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12"/>
    </row>
    <row r="524" spans="1:14" ht="14.25" x14ac:dyDescent="0.2">
      <c r="A524" s="9" t="s">
        <v>167</v>
      </c>
      <c r="B524" s="9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12"/>
    </row>
    <row r="525" spans="1:14" ht="14.25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12"/>
    </row>
    <row r="526" spans="1:14" ht="14.25" x14ac:dyDescent="0.2">
      <c r="A526" s="4" t="s">
        <v>0</v>
      </c>
      <c r="B526" s="4"/>
      <c r="C526" s="4"/>
      <c r="D526" s="4"/>
      <c r="E526" s="4"/>
      <c r="F526" s="4"/>
      <c r="G526" s="4"/>
      <c r="H526" s="4"/>
      <c r="I526" s="4" t="s">
        <v>117</v>
      </c>
      <c r="J526" s="4"/>
      <c r="K526" s="4"/>
      <c r="L526" s="4"/>
      <c r="M526" s="50"/>
      <c r="N526" s="12"/>
    </row>
    <row r="527" spans="1:14" ht="14.25" x14ac:dyDescent="0.2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12"/>
    </row>
    <row r="528" spans="1:14" ht="14.25" x14ac:dyDescent="0.2">
      <c r="A528" s="4" t="s">
        <v>104</v>
      </c>
      <c r="B528" s="4"/>
      <c r="C528" s="4"/>
      <c r="D528" s="4"/>
      <c r="E528" s="4"/>
      <c r="F528" s="4"/>
      <c r="G528" s="4"/>
      <c r="H528" s="4"/>
      <c r="I528" s="4">
        <v>1.21</v>
      </c>
      <c r="J528" s="4"/>
      <c r="K528" s="28">
        <v>6.8</v>
      </c>
      <c r="L528" s="4"/>
      <c r="M528" s="47">
        <v>0</v>
      </c>
      <c r="N528" s="12" t="s">
        <v>26</v>
      </c>
    </row>
    <row r="529" spans="1:14" ht="14.25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12"/>
    </row>
    <row r="530" spans="1:14" ht="14.25" x14ac:dyDescent="0.2">
      <c r="A530" s="4"/>
      <c r="B530" s="4"/>
      <c r="C530" s="4"/>
      <c r="D530" s="4"/>
      <c r="E530" s="4"/>
      <c r="F530" s="4"/>
      <c r="G530" s="4"/>
      <c r="H530" s="4"/>
      <c r="I530" s="14"/>
      <c r="J530" s="4"/>
      <c r="K530" s="4"/>
      <c r="L530" s="4"/>
      <c r="M530" s="4">
        <v>0</v>
      </c>
      <c r="N530" s="12"/>
    </row>
    <row r="531" spans="1:14" ht="14.25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12"/>
    </row>
    <row r="532" spans="1:14" ht="14.25" x14ac:dyDescent="0.2">
      <c r="A532" s="4" t="s">
        <v>105</v>
      </c>
      <c r="B532" s="4"/>
      <c r="C532" s="4"/>
      <c r="D532" s="4"/>
      <c r="E532" s="4"/>
      <c r="F532" s="4"/>
      <c r="G532" s="4"/>
      <c r="H532" s="4"/>
      <c r="I532" s="4">
        <v>1040</v>
      </c>
      <c r="J532" s="4"/>
      <c r="K532" s="4"/>
      <c r="L532" s="4"/>
      <c r="M532" s="4"/>
      <c r="N532" s="12" t="s">
        <v>107</v>
      </c>
    </row>
    <row r="533" spans="1:14" ht="14.25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12"/>
    </row>
    <row r="534" spans="1:14" ht="14.25" x14ac:dyDescent="0.2">
      <c r="A534" s="4" t="s">
        <v>106</v>
      </c>
      <c r="B534" s="4"/>
      <c r="C534" s="4"/>
      <c r="D534" s="4"/>
      <c r="E534" s="4"/>
      <c r="F534" s="4"/>
      <c r="G534" s="4"/>
      <c r="H534" s="4"/>
      <c r="I534" s="4">
        <v>3</v>
      </c>
      <c r="J534" s="4"/>
      <c r="K534" s="4"/>
      <c r="L534" s="4"/>
      <c r="N534" s="12" t="s">
        <v>108</v>
      </c>
    </row>
    <row r="535" spans="1:14" ht="14.25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12"/>
    </row>
    <row r="536" spans="1:14" ht="14.25" x14ac:dyDescent="0.2">
      <c r="A536" s="9" t="s">
        <v>168</v>
      </c>
      <c r="B536" s="9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12"/>
    </row>
    <row r="537" spans="1:14" ht="14.25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12"/>
    </row>
    <row r="538" spans="1:14" ht="14.25" x14ac:dyDescent="0.2">
      <c r="A538" s="4" t="s">
        <v>0</v>
      </c>
      <c r="B538" s="4"/>
      <c r="C538" s="4"/>
      <c r="D538" s="4"/>
      <c r="E538" s="4"/>
      <c r="F538" s="4"/>
      <c r="G538" s="4"/>
      <c r="H538" s="4"/>
      <c r="I538" s="4" t="s">
        <v>134</v>
      </c>
      <c r="J538" s="4"/>
      <c r="K538" s="4"/>
      <c r="L538" s="4"/>
      <c r="M538" s="4"/>
      <c r="N538" s="12"/>
    </row>
    <row r="539" spans="1:14" ht="14.25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N539" s="12"/>
    </row>
    <row r="540" spans="1:14" ht="14.25" x14ac:dyDescent="0.2">
      <c r="A540" s="4" t="s">
        <v>104</v>
      </c>
      <c r="B540" s="4"/>
      <c r="C540" s="4"/>
      <c r="D540" s="4"/>
      <c r="E540" s="4"/>
      <c r="F540" s="4"/>
      <c r="G540" s="4"/>
      <c r="H540" s="4"/>
      <c r="I540" s="4">
        <v>4.63</v>
      </c>
      <c r="J540" s="4"/>
      <c r="K540" s="4">
        <v>0</v>
      </c>
      <c r="L540" s="4"/>
      <c r="M540" s="4">
        <v>0</v>
      </c>
      <c r="N540" s="12" t="s">
        <v>26</v>
      </c>
    </row>
    <row r="541" spans="1:14" ht="14.25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12"/>
    </row>
    <row r="542" spans="1:14" ht="14.25" x14ac:dyDescent="0.2">
      <c r="A542" s="4" t="s">
        <v>105</v>
      </c>
      <c r="B542" s="4"/>
      <c r="C542" s="4"/>
      <c r="D542" s="4"/>
      <c r="E542" s="4"/>
      <c r="F542" s="4"/>
      <c r="G542" s="4"/>
      <c r="H542" s="4"/>
      <c r="I542" s="4">
        <v>6375</v>
      </c>
      <c r="J542" s="4"/>
      <c r="K542" s="4"/>
      <c r="L542" s="4"/>
      <c r="N542" s="12" t="s">
        <v>107</v>
      </c>
    </row>
    <row r="543" spans="1:14" ht="14.25" x14ac:dyDescent="0.2">
      <c r="A543" s="4"/>
      <c r="B543" s="4"/>
      <c r="C543" s="4"/>
      <c r="D543" s="4"/>
      <c r="E543" s="4"/>
      <c r="F543" s="4"/>
      <c r="G543" s="4"/>
      <c r="H543" s="4"/>
      <c r="J543" s="4"/>
      <c r="K543" s="4"/>
      <c r="L543" s="4"/>
      <c r="M543" s="4"/>
      <c r="N543" s="12"/>
    </row>
    <row r="544" spans="1:14" ht="14.25" x14ac:dyDescent="0.2">
      <c r="A544" s="4" t="s">
        <v>120</v>
      </c>
      <c r="I544" t="s">
        <v>123</v>
      </c>
      <c r="M544" s="4"/>
      <c r="N544" s="12" t="s">
        <v>115</v>
      </c>
    </row>
    <row r="545" spans="1:14" ht="14.25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12"/>
    </row>
    <row r="546" spans="1:14" ht="14.25" x14ac:dyDescent="0.2">
      <c r="A546" s="4" t="s">
        <v>121</v>
      </c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12" t="s">
        <v>107</v>
      </c>
    </row>
    <row r="547" spans="1:14" ht="14.25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12"/>
    </row>
    <row r="548" spans="1:14" ht="14.25" x14ac:dyDescent="0.2">
      <c r="A548" s="9" t="s">
        <v>169</v>
      </c>
      <c r="B548" s="9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12"/>
    </row>
    <row r="549" spans="1:14" ht="14.25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12"/>
    </row>
    <row r="550" spans="1:14" ht="14.25" x14ac:dyDescent="0.2">
      <c r="A550" s="4" t="s">
        <v>0</v>
      </c>
      <c r="B550" s="4"/>
      <c r="C550" s="4"/>
      <c r="D550" s="4"/>
      <c r="E550" s="4"/>
      <c r="F550" s="4"/>
      <c r="G550" s="4"/>
      <c r="H550" s="4"/>
      <c r="I550" s="4" t="s">
        <v>117</v>
      </c>
      <c r="J550" s="4"/>
      <c r="K550" s="4"/>
      <c r="L550" s="4"/>
      <c r="M550" s="4"/>
      <c r="N550" s="12"/>
    </row>
    <row r="551" spans="1:14" ht="14.25" x14ac:dyDescent="0.2"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N551" s="12"/>
    </row>
    <row r="552" spans="1:14" ht="14.25" x14ac:dyDescent="0.2">
      <c r="A552" s="4" t="s">
        <v>104</v>
      </c>
      <c r="B552" s="4"/>
      <c r="C552" s="4"/>
      <c r="D552" s="4"/>
      <c r="E552" s="4"/>
      <c r="F552" s="4"/>
      <c r="G552" s="4"/>
      <c r="H552" s="4"/>
      <c r="I552" s="4">
        <v>1.52</v>
      </c>
      <c r="J552" s="4"/>
      <c r="K552" s="4">
        <v>0</v>
      </c>
      <c r="L552" s="4"/>
      <c r="M552" s="4">
        <v>0</v>
      </c>
      <c r="N552" s="12" t="s">
        <v>26</v>
      </c>
    </row>
    <row r="553" spans="1:14" ht="14.25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12"/>
    </row>
    <row r="554" spans="1:14" ht="14.25" x14ac:dyDescent="0.2">
      <c r="A554" s="4"/>
      <c r="B554" s="4"/>
      <c r="C554" s="4"/>
      <c r="D554" s="4"/>
      <c r="E554" s="4"/>
      <c r="F554" s="4"/>
      <c r="G554" s="4"/>
      <c r="H554" s="4"/>
      <c r="I554" s="14"/>
      <c r="J554" s="4"/>
      <c r="K554" s="4"/>
      <c r="L554" s="4"/>
      <c r="N554" s="12"/>
    </row>
    <row r="555" spans="1:14" ht="14.25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12"/>
    </row>
    <row r="556" spans="1:14" ht="14.25" x14ac:dyDescent="0.2">
      <c r="A556" s="4" t="s">
        <v>105</v>
      </c>
      <c r="B556" s="4"/>
      <c r="C556" s="4"/>
      <c r="D556" s="4"/>
      <c r="E556" s="4"/>
      <c r="F556" s="4"/>
      <c r="G556" s="4"/>
      <c r="H556" s="4"/>
      <c r="I556" s="4">
        <v>1040</v>
      </c>
      <c r="J556" s="4"/>
      <c r="K556" s="4"/>
      <c r="L556" s="4"/>
      <c r="M556" s="4"/>
      <c r="N556" s="12" t="s">
        <v>107</v>
      </c>
    </row>
    <row r="557" spans="1:14" ht="14.25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12"/>
    </row>
    <row r="558" spans="1:14" ht="14.25" x14ac:dyDescent="0.2">
      <c r="A558" s="4" t="s">
        <v>106</v>
      </c>
      <c r="B558" s="4"/>
      <c r="C558" s="4"/>
      <c r="D558" s="4"/>
      <c r="E558" s="4"/>
      <c r="F558" s="4"/>
      <c r="G558" s="4"/>
      <c r="H558" s="4"/>
      <c r="I558" s="4">
        <v>3</v>
      </c>
      <c r="J558" s="4"/>
      <c r="K558" s="4"/>
      <c r="L558" s="4"/>
      <c r="M558" s="4"/>
      <c r="N558" s="12" t="s">
        <v>108</v>
      </c>
    </row>
    <row r="559" spans="1:14" ht="14.25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12"/>
    </row>
    <row r="560" spans="1:14" ht="14.25" x14ac:dyDescent="0.2">
      <c r="A560" s="9" t="s">
        <v>170</v>
      </c>
      <c r="B560" s="9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12"/>
    </row>
    <row r="561" spans="1:19" ht="14.25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12"/>
    </row>
    <row r="562" spans="1:19" ht="14.25" x14ac:dyDescent="0.2">
      <c r="A562" s="4" t="s">
        <v>0</v>
      </c>
      <c r="B562" s="4"/>
      <c r="C562" s="4"/>
      <c r="D562" s="4"/>
      <c r="E562" s="4"/>
      <c r="F562" s="4"/>
      <c r="G562" s="4"/>
      <c r="H562" s="4"/>
      <c r="I562" s="4" t="s">
        <v>117</v>
      </c>
      <c r="J562" s="4"/>
      <c r="K562" s="4"/>
      <c r="L562" s="4"/>
      <c r="M562" s="4"/>
      <c r="N562" s="12"/>
    </row>
    <row r="563" spans="1:19" ht="14.25" x14ac:dyDescent="0.2"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12"/>
    </row>
    <row r="564" spans="1:19" ht="14.25" x14ac:dyDescent="0.2">
      <c r="A564" s="4" t="s">
        <v>104</v>
      </c>
      <c r="B564" s="4"/>
      <c r="C564" s="4"/>
      <c r="D564" s="4"/>
      <c r="E564" s="4"/>
      <c r="F564" s="4"/>
      <c r="G564" s="4"/>
      <c r="H564" s="4"/>
      <c r="I564" s="4">
        <v>0.32</v>
      </c>
      <c r="J564" s="4"/>
      <c r="K564" s="4">
        <v>0</v>
      </c>
      <c r="L564" s="4"/>
      <c r="M564" s="4">
        <v>0</v>
      </c>
      <c r="N564" s="12" t="s">
        <v>26</v>
      </c>
    </row>
    <row r="565" spans="1:19" ht="14.25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12"/>
    </row>
    <row r="566" spans="1:19" ht="14.25" x14ac:dyDescent="0.2">
      <c r="A566" s="4"/>
      <c r="B566" s="4"/>
      <c r="C566" s="4"/>
      <c r="D566" s="4"/>
      <c r="E566" s="4"/>
      <c r="F566" s="4"/>
      <c r="G566" s="4"/>
      <c r="H566" s="4"/>
      <c r="I566" s="14"/>
      <c r="J566" s="4"/>
      <c r="K566" s="4"/>
      <c r="L566" s="4"/>
      <c r="M566" s="4"/>
      <c r="N566" s="12"/>
    </row>
    <row r="567" spans="1:19" ht="14.25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12"/>
    </row>
    <row r="568" spans="1:19" ht="14.25" x14ac:dyDescent="0.2">
      <c r="A568" s="4" t="s">
        <v>105</v>
      </c>
      <c r="B568" s="4"/>
      <c r="C568" s="4"/>
      <c r="D568" s="4"/>
      <c r="E568" s="4"/>
      <c r="F568" s="4"/>
      <c r="G568" s="4"/>
      <c r="H568" s="4"/>
      <c r="I568" s="4">
        <v>1040</v>
      </c>
      <c r="J568" s="4"/>
      <c r="K568" s="4"/>
      <c r="L568" s="4"/>
      <c r="M568" s="4"/>
      <c r="N568" s="12" t="s">
        <v>107</v>
      </c>
    </row>
    <row r="569" spans="1:19" ht="14.25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12"/>
    </row>
    <row r="570" spans="1:19" ht="14.25" x14ac:dyDescent="0.2">
      <c r="A570" s="4" t="s">
        <v>106</v>
      </c>
      <c r="B570" s="4"/>
      <c r="C570" s="4"/>
      <c r="D570" s="4"/>
      <c r="E570" s="4"/>
      <c r="F570" s="4"/>
      <c r="G570" s="4"/>
      <c r="H570" s="4"/>
      <c r="I570" s="4">
        <v>3</v>
      </c>
      <c r="J570" s="4"/>
      <c r="K570" s="4"/>
      <c r="L570" s="4"/>
      <c r="M570" s="4"/>
      <c r="N570" s="12" t="s">
        <v>108</v>
      </c>
    </row>
    <row r="571" spans="1:19" ht="14.25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>
        <f>SUM(K57:K568)</f>
        <v>242.20000000000002</v>
      </c>
      <c r="L571" s="4"/>
      <c r="M571" s="48">
        <f>SUM(M57:M569)</f>
        <v>319</v>
      </c>
      <c r="N571" s="4"/>
    </row>
    <row r="572" spans="1:19" ht="14.25" x14ac:dyDescent="0.2">
      <c r="A572" s="4"/>
      <c r="B572" s="4"/>
      <c r="C572" s="4"/>
      <c r="D572" s="4"/>
      <c r="E572" s="4"/>
      <c r="F572" s="4"/>
      <c r="G572" s="4"/>
      <c r="H572" s="4"/>
      <c r="I572" s="16" t="s">
        <v>13</v>
      </c>
      <c r="J572" s="4"/>
      <c r="K572" s="4"/>
      <c r="L572" s="4"/>
      <c r="M572" s="4"/>
      <c r="N572" s="4"/>
      <c r="O572" s="20" t="s">
        <v>184</v>
      </c>
      <c r="P572" s="4"/>
      <c r="Q572" s="4"/>
    </row>
    <row r="573" spans="1:19" ht="15" x14ac:dyDescent="0.25">
      <c r="A573" s="5" t="s">
        <v>104</v>
      </c>
      <c r="B573" s="4"/>
      <c r="C573" s="4"/>
      <c r="D573" s="4"/>
      <c r="E573" s="4"/>
      <c r="F573" s="4" t="s">
        <v>26</v>
      </c>
      <c r="G573" s="4" t="s">
        <v>178</v>
      </c>
      <c r="H573" s="4"/>
      <c r="I573" s="4" t="s">
        <v>26</v>
      </c>
      <c r="J573" s="4" t="s">
        <v>178</v>
      </c>
      <c r="K573" s="4"/>
      <c r="L573" s="4"/>
      <c r="M573" s="4"/>
      <c r="N573" s="4"/>
      <c r="O573" s="4" t="s">
        <v>26</v>
      </c>
      <c r="P573" s="4" t="s">
        <v>178</v>
      </c>
      <c r="Q573" s="4"/>
      <c r="S573" t="s">
        <v>215</v>
      </c>
    </row>
    <row r="574" spans="1:19" ht="14.25" x14ac:dyDescent="0.2">
      <c r="A574" s="4" t="s">
        <v>173</v>
      </c>
      <c r="B574" s="4"/>
      <c r="C574" s="4"/>
      <c r="D574" s="4"/>
      <c r="E574" s="4"/>
      <c r="F574" s="17">
        <f>0.32+1.52+1.21+0.73+2.03</f>
        <v>5.81</v>
      </c>
      <c r="G574" s="17">
        <f>((F574/229.19)*100)</f>
        <v>2.535014616693573</v>
      </c>
      <c r="H574" s="4"/>
      <c r="I574" s="17">
        <f>0.32+1.52+1.21+0.73+2.03</f>
        <v>5.81</v>
      </c>
      <c r="J574" s="17">
        <f>(I574/248.19)*100</f>
        <v>2.3409484669003584</v>
      </c>
      <c r="K574" s="4"/>
      <c r="L574" s="4"/>
      <c r="M574" s="4"/>
      <c r="N574" s="4"/>
      <c r="O574" s="21">
        <v>10</v>
      </c>
      <c r="P574" s="17">
        <f>(O574/319)*100</f>
        <v>3.1347962382445136</v>
      </c>
      <c r="Q574" s="4"/>
      <c r="S574" s="29">
        <f>O574-F574</f>
        <v>4.1900000000000004</v>
      </c>
    </row>
    <row r="575" spans="1:19" ht="14.25" x14ac:dyDescent="0.2">
      <c r="A575" s="4" t="s">
        <v>174</v>
      </c>
      <c r="B575" s="4"/>
      <c r="C575" s="4"/>
      <c r="D575" s="4"/>
      <c r="E575" s="4"/>
      <c r="F575" s="17">
        <v>0.96</v>
      </c>
      <c r="G575" s="17">
        <f t="shared" ref="G575:G582" si="0">((F575/229.19)*100)</f>
        <v>0.4188664426894716</v>
      </c>
      <c r="H575" s="4"/>
      <c r="I575" s="17">
        <v>0.96</v>
      </c>
      <c r="J575" s="17">
        <f t="shared" ref="J575:J582" si="1">(I575/248.19)*100</f>
        <v>0.38680043515048956</v>
      </c>
      <c r="K575" s="4"/>
      <c r="L575" s="4"/>
      <c r="M575" s="4"/>
      <c r="N575" s="4"/>
      <c r="O575" s="21">
        <v>2</v>
      </c>
      <c r="P575" s="17">
        <f t="shared" ref="P575:P582" si="2">(O575/319)*100</f>
        <v>0.62695924764890276</v>
      </c>
      <c r="Q575" s="4"/>
      <c r="S575" s="29">
        <f t="shared" ref="S575:S583" si="3">O575-F575</f>
        <v>1.04</v>
      </c>
    </row>
    <row r="576" spans="1:19" ht="14.25" x14ac:dyDescent="0.2">
      <c r="A576" s="4" t="s">
        <v>118</v>
      </c>
      <c r="B576" s="4"/>
      <c r="C576" s="4"/>
      <c r="D576" s="4"/>
      <c r="E576" s="4"/>
      <c r="F576" s="17">
        <f>0.67+0.18</f>
        <v>0.85000000000000009</v>
      </c>
      <c r="G576" s="17">
        <f t="shared" si="0"/>
        <v>0.37087132946463636</v>
      </c>
      <c r="H576" s="4"/>
      <c r="I576" s="17">
        <f>0.67+0.18</f>
        <v>0.85000000000000009</v>
      </c>
      <c r="J576" s="17">
        <f t="shared" si="1"/>
        <v>0.34247955195616264</v>
      </c>
      <c r="K576" s="4"/>
      <c r="L576" s="4"/>
      <c r="M576" s="4"/>
      <c r="N576" s="4"/>
      <c r="O576" s="21">
        <v>15</v>
      </c>
      <c r="P576" s="17">
        <f t="shared" si="2"/>
        <v>4.7021943573667713</v>
      </c>
      <c r="Q576" s="4"/>
      <c r="S576" s="29">
        <f t="shared" si="3"/>
        <v>14.15</v>
      </c>
    </row>
    <row r="577" spans="1:19" ht="14.25" x14ac:dyDescent="0.2">
      <c r="A577" s="4" t="s">
        <v>177</v>
      </c>
      <c r="B577" s="4"/>
      <c r="C577" s="4"/>
      <c r="D577" s="4"/>
      <c r="E577" s="4"/>
      <c r="F577" s="17">
        <v>1.0900000000000001</v>
      </c>
      <c r="G577" s="17">
        <f t="shared" si="0"/>
        <v>0.47558794013700423</v>
      </c>
      <c r="H577" s="4"/>
      <c r="I577" s="17">
        <v>1.0900000000000001</v>
      </c>
      <c r="J577" s="17">
        <f t="shared" si="1"/>
        <v>0.43917966074378506</v>
      </c>
      <c r="K577" s="4"/>
      <c r="L577" s="4"/>
      <c r="M577" s="4"/>
      <c r="N577" s="4"/>
      <c r="O577" s="21">
        <v>17</v>
      </c>
      <c r="P577" s="17">
        <f t="shared" si="2"/>
        <v>5.3291536050156738</v>
      </c>
      <c r="Q577" s="4"/>
      <c r="S577" s="29">
        <f t="shared" si="3"/>
        <v>15.91</v>
      </c>
    </row>
    <row r="578" spans="1:19" ht="14.25" x14ac:dyDescent="0.2">
      <c r="A578" s="4" t="s">
        <v>171</v>
      </c>
      <c r="B578" s="4"/>
      <c r="C578" s="4"/>
      <c r="D578" s="4"/>
      <c r="E578" s="4"/>
      <c r="F578" s="17">
        <f>3.31+4.27+1.66+5.26+11.61+11.85+9.23+8.85+8.98+10.26+4.05+4.09</f>
        <v>83.42</v>
      </c>
      <c r="G578" s="17">
        <f t="shared" si="0"/>
        <v>36.397748592870542</v>
      </c>
      <c r="H578" s="4"/>
      <c r="I578" s="18">
        <f>3.31+4.27+1.66+5.26+11.61+11.85+9.23+8.85+8.98+10.26+4.05+4.09+8</f>
        <v>91.42</v>
      </c>
      <c r="J578" s="18">
        <f t="shared" si="1"/>
        <v>36.834683105685158</v>
      </c>
      <c r="K578" s="4"/>
      <c r="L578" s="4" t="s">
        <v>182</v>
      </c>
      <c r="M578" s="4"/>
      <c r="N578" s="4"/>
      <c r="O578" s="21">
        <v>0</v>
      </c>
      <c r="P578" s="17">
        <f t="shared" si="2"/>
        <v>0</v>
      </c>
      <c r="Q578" s="4"/>
      <c r="S578" s="29">
        <f t="shared" si="3"/>
        <v>-83.42</v>
      </c>
    </row>
    <row r="579" spans="1:19" ht="14.25" x14ac:dyDescent="0.2">
      <c r="A579" s="4" t="s">
        <v>172</v>
      </c>
      <c r="B579" s="4"/>
      <c r="C579" s="4"/>
      <c r="D579" s="4"/>
      <c r="E579" s="4"/>
      <c r="F579" s="17">
        <f>4.63+7.33+33.85+2.03+0.36+2.04+9.3+0.89+5.46</f>
        <v>65.89</v>
      </c>
      <c r="G579" s="17">
        <f t="shared" si="0"/>
        <v>28.749072821676343</v>
      </c>
      <c r="H579" s="4"/>
      <c r="I579" s="17">
        <f>4.63+7.33+33.85+2.03+0.36+2.04+9.3+0.89+5.46</f>
        <v>65.89</v>
      </c>
      <c r="J579" s="17">
        <f t="shared" si="1"/>
        <v>26.548209033401832</v>
      </c>
      <c r="K579" s="4"/>
      <c r="L579" s="4"/>
      <c r="M579" s="4"/>
      <c r="N579" s="4"/>
      <c r="O579" s="21">
        <v>65</v>
      </c>
      <c r="P579" s="17">
        <f t="shared" si="2"/>
        <v>20.376175548589341</v>
      </c>
      <c r="Q579" s="4"/>
      <c r="S579" s="29">
        <f t="shared" si="3"/>
        <v>-0.89000000000000057</v>
      </c>
    </row>
    <row r="580" spans="1:19" ht="14.25" x14ac:dyDescent="0.2">
      <c r="A580" s="4" t="s">
        <v>158</v>
      </c>
      <c r="B580" s="4"/>
      <c r="C580" s="4"/>
      <c r="D580" s="4"/>
      <c r="E580" s="4"/>
      <c r="F580" s="17">
        <f>2.23+6.76+5.83+5.51</f>
        <v>20.329999999999998</v>
      </c>
      <c r="G580" s="17">
        <f t="shared" si="0"/>
        <v>8.8703695623718311</v>
      </c>
      <c r="H580" s="4"/>
      <c r="I580" s="17">
        <f>2.23+6.76+5.83+5.51</f>
        <v>20.329999999999998</v>
      </c>
      <c r="J580" s="17">
        <f t="shared" si="1"/>
        <v>8.1913050485515129</v>
      </c>
      <c r="K580" s="4"/>
      <c r="L580" s="4"/>
      <c r="M580" s="4"/>
      <c r="N580" s="4"/>
      <c r="O580" s="21">
        <v>25</v>
      </c>
      <c r="P580" s="17">
        <f t="shared" si="2"/>
        <v>7.8369905956112857</v>
      </c>
      <c r="Q580" s="4"/>
      <c r="S580" s="29">
        <f t="shared" si="3"/>
        <v>4.6700000000000017</v>
      </c>
    </row>
    <row r="581" spans="1:19" ht="14.25" x14ac:dyDescent="0.2">
      <c r="A581" s="4" t="s">
        <v>128</v>
      </c>
      <c r="B581" s="4"/>
      <c r="C581" s="4"/>
      <c r="D581" s="4"/>
      <c r="E581" s="4"/>
      <c r="F581" s="17">
        <f>3.52+2.96+2.67+15.03+0.15</f>
        <v>24.33</v>
      </c>
      <c r="G581" s="17">
        <f t="shared" si="0"/>
        <v>10.615646406911296</v>
      </c>
      <c r="H581" s="4"/>
      <c r="I581" s="18">
        <f>3.52+2.96+2.67+15.03+0.15+5</f>
        <v>29.33</v>
      </c>
      <c r="J581" s="18">
        <f t="shared" si="1"/>
        <v>11.817559128087352</v>
      </c>
      <c r="K581" s="4"/>
      <c r="L581" s="4" t="s">
        <v>183</v>
      </c>
      <c r="M581" s="4"/>
      <c r="N581" s="4"/>
      <c r="O581" s="21">
        <v>77.5</v>
      </c>
      <c r="P581" s="17">
        <f t="shared" si="2"/>
        <v>24.294670846394983</v>
      </c>
      <c r="Q581" s="4"/>
      <c r="S581" s="29">
        <f t="shared" si="3"/>
        <v>53.17</v>
      </c>
    </row>
    <row r="582" spans="1:19" ht="14.25" x14ac:dyDescent="0.2">
      <c r="A582" s="4" t="s">
        <v>122</v>
      </c>
      <c r="B582" s="4"/>
      <c r="C582" s="4"/>
      <c r="D582" s="4"/>
      <c r="E582" s="4"/>
      <c r="F582" s="17">
        <f>1.17+9.92+5.2+1.89+8.33</f>
        <v>26.509999999999998</v>
      </c>
      <c r="G582" s="17">
        <f t="shared" si="0"/>
        <v>11.566822287185303</v>
      </c>
      <c r="H582" s="4"/>
      <c r="I582" s="17">
        <f>1.17+9.92+5.2+1.89+8.33</f>
        <v>26.509999999999998</v>
      </c>
      <c r="J582" s="17">
        <f t="shared" si="1"/>
        <v>10.681332849832788</v>
      </c>
      <c r="K582" s="4"/>
      <c r="L582" s="4"/>
      <c r="M582" s="4"/>
      <c r="N582" s="4"/>
      <c r="O582" s="21">
        <v>30</v>
      </c>
      <c r="P582" s="17">
        <f t="shared" si="2"/>
        <v>9.4043887147335425</v>
      </c>
      <c r="Q582" s="4"/>
      <c r="S582" s="29">
        <f t="shared" si="3"/>
        <v>3.490000000000002</v>
      </c>
    </row>
    <row r="583" spans="1:19" ht="14.25" x14ac:dyDescent="0.2">
      <c r="A583" s="9" t="s">
        <v>175</v>
      </c>
      <c r="B583" s="9"/>
      <c r="C583" s="9"/>
      <c r="D583" s="9"/>
      <c r="E583" s="9"/>
      <c r="F583" s="19">
        <v>26.51</v>
      </c>
      <c r="G583" s="4"/>
      <c r="H583" s="4"/>
      <c r="I583" s="4"/>
      <c r="J583" s="4"/>
      <c r="K583" s="4"/>
      <c r="L583" s="4"/>
      <c r="M583" s="4"/>
      <c r="N583" s="4"/>
      <c r="O583" s="9">
        <f>26.5+77.5</f>
        <v>104</v>
      </c>
      <c r="P583" s="4"/>
      <c r="Q583" s="4"/>
      <c r="S583" s="29">
        <f t="shared" si="3"/>
        <v>77.489999999999995</v>
      </c>
    </row>
    <row r="584" spans="1:19" ht="14.25" x14ac:dyDescent="0.2">
      <c r="A584" s="4" t="s">
        <v>214</v>
      </c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>
        <v>77.5</v>
      </c>
      <c r="P584" s="4"/>
      <c r="Q584" s="4"/>
    </row>
    <row r="585" spans="1:19" ht="14.25" x14ac:dyDescent="0.2">
      <c r="A585" s="4" t="s">
        <v>176</v>
      </c>
      <c r="B585" s="4"/>
      <c r="C585" s="4"/>
      <c r="D585" s="4"/>
      <c r="E585" s="4"/>
      <c r="F585" s="17">
        <f>SUM(F574:F582)</f>
        <v>229.18999999999994</v>
      </c>
      <c r="G585" s="4"/>
      <c r="H585" s="4"/>
      <c r="I585" s="18">
        <f>SUM(I574:I582)</f>
        <v>242.18999999999994</v>
      </c>
      <c r="J585" s="4"/>
      <c r="K585" s="4"/>
      <c r="L585" s="4"/>
      <c r="M585" s="4"/>
      <c r="N585" s="4"/>
      <c r="O585" s="27">
        <f>SUM(O574:O582)+O584</f>
        <v>319</v>
      </c>
      <c r="P585" s="4"/>
      <c r="Q585" s="4"/>
    </row>
    <row r="586" spans="1:19" ht="14.25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>
        <v>319</v>
      </c>
      <c r="P586" s="4"/>
      <c r="Q586" s="4"/>
    </row>
    <row r="587" spans="1:19" ht="14.25" x14ac:dyDescent="0.2">
      <c r="A587" s="4"/>
      <c r="B587" s="4"/>
      <c r="C587" s="4"/>
      <c r="D587" s="4"/>
      <c r="E587" s="4"/>
      <c r="F587" s="17"/>
      <c r="G587" s="4"/>
      <c r="H587" s="4"/>
      <c r="I587" s="4"/>
      <c r="J587" s="4"/>
      <c r="K587" s="4"/>
      <c r="L587" s="4"/>
      <c r="M587" s="4"/>
      <c r="N587" s="4"/>
    </row>
    <row r="588" spans="1:19" ht="14.25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</row>
    <row r="589" spans="1:19" ht="14.25" x14ac:dyDescent="0.2">
      <c r="A589" s="4"/>
      <c r="B589" s="4"/>
      <c r="C589" s="4"/>
      <c r="D589" s="4"/>
      <c r="E589" s="4"/>
      <c r="F589" s="17"/>
      <c r="G589" s="4"/>
      <c r="H589" s="4"/>
      <c r="I589" s="17"/>
      <c r="J589" s="4"/>
      <c r="K589" s="4"/>
      <c r="L589" s="17"/>
      <c r="M589" s="17"/>
      <c r="N589" s="4"/>
      <c r="O589" s="4"/>
    </row>
    <row r="590" spans="1:19" ht="14.25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</row>
    <row r="591" spans="1:19" ht="14.25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456F2-6220-4616-AE0B-B4C2A5892CCA}">
  <dimension ref="A1:AG591"/>
  <sheetViews>
    <sheetView topLeftCell="J164" workbookViewId="0">
      <selection activeCell="Q191" sqref="Q191"/>
    </sheetView>
  </sheetViews>
  <sheetFormatPr defaultRowHeight="12" x14ac:dyDescent="0.2"/>
  <cols>
    <col min="17" max="17" width="23.5703125" bestFit="1" customWidth="1"/>
    <col min="18" max="18" width="24.42578125" bestFit="1" customWidth="1"/>
    <col min="19" max="19" width="26.28515625" bestFit="1" customWidth="1"/>
  </cols>
  <sheetData>
    <row r="1" spans="1:33" ht="15" x14ac:dyDescent="0.25">
      <c r="A1" s="5" t="s">
        <v>220</v>
      </c>
    </row>
    <row r="15" spans="1:33" ht="15" x14ac:dyDescent="0.25">
      <c r="A15" s="7" t="s">
        <v>21</v>
      </c>
      <c r="B15" s="8"/>
      <c r="C15" s="8"/>
      <c r="D15" s="4"/>
      <c r="E15" s="4"/>
      <c r="F15" s="4"/>
      <c r="G15" s="4"/>
      <c r="H15" s="4"/>
      <c r="I15" s="5" t="s">
        <v>12</v>
      </c>
      <c r="J15" s="4"/>
      <c r="K15" s="5" t="s">
        <v>13</v>
      </c>
      <c r="M15" s="5" t="s">
        <v>217</v>
      </c>
      <c r="N15" s="11"/>
      <c r="P15" s="7" t="s">
        <v>29</v>
      </c>
      <c r="T15" s="15" t="s">
        <v>12</v>
      </c>
      <c r="U15" s="4"/>
      <c r="V15" s="5" t="s">
        <v>13</v>
      </c>
      <c r="X15" s="5" t="s">
        <v>217</v>
      </c>
      <c r="Y15" s="11"/>
      <c r="AA15" s="7" t="s">
        <v>81</v>
      </c>
      <c r="AC15" s="5" t="s">
        <v>12</v>
      </c>
      <c r="AD15" s="4"/>
      <c r="AE15" s="5" t="s">
        <v>13</v>
      </c>
      <c r="AG15" s="5" t="s">
        <v>217</v>
      </c>
    </row>
    <row r="16" spans="1:33" ht="15" x14ac:dyDescent="0.25">
      <c r="A16" s="5" t="s">
        <v>3</v>
      </c>
      <c r="B16" s="4"/>
      <c r="C16" s="4"/>
      <c r="D16" s="4"/>
      <c r="E16" s="4"/>
      <c r="F16" s="4"/>
      <c r="G16" s="4"/>
      <c r="H16" s="4"/>
      <c r="N16" s="11"/>
      <c r="P16" s="5" t="s">
        <v>30</v>
      </c>
      <c r="Q16" s="4"/>
      <c r="R16" s="4"/>
      <c r="S16" s="4"/>
      <c r="T16" s="4"/>
      <c r="U16" s="4"/>
      <c r="V16" s="4"/>
      <c r="W16" s="4"/>
      <c r="X16" s="4"/>
      <c r="Y16" s="12"/>
      <c r="AA16" s="5" t="s">
        <v>82</v>
      </c>
      <c r="AB16" s="5"/>
      <c r="AC16" s="5"/>
      <c r="AD16" s="4"/>
      <c r="AE16" s="4"/>
      <c r="AF16" s="4"/>
    </row>
    <row r="17" spans="1:33" ht="14.25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N17" s="11"/>
      <c r="P17" s="4"/>
      <c r="Q17" s="4"/>
      <c r="R17" s="4"/>
      <c r="S17" s="4"/>
      <c r="T17" s="4"/>
      <c r="U17" s="4"/>
      <c r="V17" s="4"/>
      <c r="W17" s="4"/>
      <c r="X17" s="4"/>
      <c r="Y17" s="12"/>
      <c r="AA17" s="4"/>
      <c r="AB17" s="4"/>
      <c r="AD17" s="4"/>
      <c r="AE17" s="4"/>
      <c r="AF17" s="4"/>
      <c r="AG17" s="4"/>
    </row>
    <row r="18" spans="1:33" ht="14.25" x14ac:dyDescent="0.2">
      <c r="A18" s="4" t="s">
        <v>4</v>
      </c>
      <c r="B18" s="4"/>
      <c r="C18" s="4"/>
      <c r="D18" s="4"/>
      <c r="E18" s="4"/>
      <c r="F18" s="4"/>
      <c r="G18" s="4"/>
      <c r="H18" s="4"/>
      <c r="I18" s="6">
        <v>19026</v>
      </c>
      <c r="J18" s="4"/>
      <c r="M18" s="4">
        <v>0</v>
      </c>
      <c r="N18" s="12" t="s">
        <v>8</v>
      </c>
      <c r="P18" s="9" t="s">
        <v>31</v>
      </c>
      <c r="Q18" s="9"/>
      <c r="R18" s="9"/>
      <c r="S18" s="9"/>
      <c r="U18" s="4"/>
      <c r="V18" s="4"/>
      <c r="W18" s="4"/>
      <c r="X18" s="4"/>
      <c r="Y18" s="11"/>
      <c r="AA18" s="4" t="s">
        <v>83</v>
      </c>
      <c r="AB18" s="4"/>
      <c r="AC18" s="4">
        <v>280</v>
      </c>
      <c r="AD18" s="4"/>
      <c r="AE18" s="16">
        <v>293</v>
      </c>
      <c r="AF18" s="4"/>
      <c r="AG18" s="4"/>
    </row>
    <row r="19" spans="1:33" ht="14.25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M19" s="4"/>
      <c r="N19" s="12"/>
      <c r="P19" s="4" t="s">
        <v>18</v>
      </c>
      <c r="Q19" s="4"/>
      <c r="R19" s="4"/>
      <c r="S19" s="4"/>
      <c r="T19" s="4">
        <v>159</v>
      </c>
      <c r="U19" s="4"/>
      <c r="V19" s="16">
        <v>166</v>
      </c>
      <c r="W19" s="4"/>
      <c r="X19" s="4"/>
      <c r="Y19" s="12" t="s">
        <v>35</v>
      </c>
      <c r="AA19" s="4"/>
      <c r="AB19" s="4"/>
      <c r="AC19" s="4"/>
      <c r="AD19" s="4"/>
      <c r="AE19" s="4"/>
      <c r="AF19" s="4"/>
      <c r="AG19" s="4"/>
    </row>
    <row r="20" spans="1:33" ht="14.25" x14ac:dyDescent="0.2">
      <c r="A20" s="4" t="s">
        <v>5</v>
      </c>
      <c r="B20" s="4"/>
      <c r="C20" s="4"/>
      <c r="D20" s="4"/>
      <c r="E20" s="4"/>
      <c r="F20" s="4"/>
      <c r="G20" s="4"/>
      <c r="H20" s="4"/>
      <c r="I20" s="4">
        <v>0</v>
      </c>
      <c r="J20" s="4"/>
      <c r="M20" s="4">
        <v>0</v>
      </c>
      <c r="N20" s="12" t="s">
        <v>9</v>
      </c>
      <c r="P20" s="10" t="s">
        <v>32</v>
      </c>
      <c r="Q20" s="4"/>
      <c r="R20" s="4"/>
      <c r="S20" s="4"/>
      <c r="T20" s="4"/>
      <c r="U20" s="4"/>
      <c r="V20" s="4"/>
      <c r="W20" s="4"/>
      <c r="X20" s="4"/>
      <c r="Y20" s="12"/>
      <c r="AA20" s="4" t="s">
        <v>84</v>
      </c>
      <c r="AB20" s="4"/>
      <c r="AC20" s="4">
        <v>0</v>
      </c>
      <c r="AD20" s="4"/>
      <c r="AE20" s="4"/>
      <c r="AF20" s="4"/>
      <c r="AG20" s="4"/>
    </row>
    <row r="21" spans="1:33" ht="14.25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M21" s="4"/>
      <c r="N21" s="12"/>
      <c r="P21" s="4" t="s">
        <v>33</v>
      </c>
      <c r="Q21" s="4"/>
      <c r="R21" s="4"/>
      <c r="S21" s="4"/>
      <c r="T21" s="4">
        <v>0</v>
      </c>
      <c r="U21" s="4"/>
      <c r="V21" s="4"/>
      <c r="W21" s="4"/>
      <c r="X21" s="4"/>
      <c r="Y21" s="12" t="s">
        <v>40</v>
      </c>
      <c r="AA21" s="4"/>
      <c r="AB21" s="4"/>
      <c r="AC21" s="4"/>
      <c r="AD21" s="4"/>
      <c r="AE21" s="4"/>
      <c r="AF21" s="4"/>
      <c r="AG21" s="4"/>
    </row>
    <row r="22" spans="1:33" ht="14.25" x14ac:dyDescent="0.2">
      <c r="A22" s="4" t="s">
        <v>6</v>
      </c>
      <c r="B22" s="4"/>
      <c r="C22" s="4"/>
      <c r="D22" s="4"/>
      <c r="E22" s="4"/>
      <c r="F22" s="4"/>
      <c r="G22" s="4"/>
      <c r="H22" s="4"/>
      <c r="I22" s="4">
        <v>859</v>
      </c>
      <c r="J22" s="4"/>
      <c r="M22" s="4">
        <v>0</v>
      </c>
      <c r="N22" s="12" t="s">
        <v>10</v>
      </c>
      <c r="P22" s="4" t="s">
        <v>34</v>
      </c>
      <c r="Q22" s="4"/>
      <c r="R22" s="4"/>
      <c r="S22" s="4"/>
      <c r="T22" s="4">
        <v>0</v>
      </c>
      <c r="U22" s="4"/>
      <c r="V22" s="4"/>
      <c r="W22" s="4"/>
      <c r="X22" s="4"/>
      <c r="Y22" s="12" t="s">
        <v>41</v>
      </c>
      <c r="AA22" s="4" t="s">
        <v>85</v>
      </c>
      <c r="AB22" s="4"/>
      <c r="AC22" s="4">
        <v>0</v>
      </c>
      <c r="AD22" s="4"/>
      <c r="AE22" s="4"/>
      <c r="AF22" s="4"/>
      <c r="AG22" s="4"/>
    </row>
    <row r="23" spans="1:33" ht="14.2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M23" s="4"/>
      <c r="N23" s="12"/>
      <c r="P23" s="4"/>
      <c r="Q23" s="4"/>
      <c r="R23" s="4"/>
      <c r="S23" s="4"/>
      <c r="T23" s="4"/>
      <c r="U23" s="4"/>
      <c r="V23" s="4"/>
      <c r="W23" s="4"/>
      <c r="X23" s="4"/>
      <c r="Y23" s="12"/>
      <c r="AA23" s="4"/>
      <c r="AB23" s="4"/>
      <c r="AC23" s="4"/>
      <c r="AD23" s="4"/>
      <c r="AE23" s="4"/>
      <c r="AF23" s="4"/>
      <c r="AG23" s="4"/>
    </row>
    <row r="24" spans="1:33" ht="14.25" x14ac:dyDescent="0.2">
      <c r="A24" s="4" t="s">
        <v>7</v>
      </c>
      <c r="B24" s="4"/>
      <c r="C24" s="4"/>
      <c r="D24" s="4"/>
      <c r="E24" s="4"/>
      <c r="F24" s="4"/>
      <c r="G24" s="4"/>
      <c r="H24" s="4"/>
      <c r="I24" s="4">
        <v>0</v>
      </c>
      <c r="J24" s="4"/>
      <c r="M24" s="4">
        <v>0</v>
      </c>
      <c r="N24" s="12" t="s">
        <v>11</v>
      </c>
      <c r="P24" s="9" t="s">
        <v>36</v>
      </c>
      <c r="Q24" s="9"/>
      <c r="R24" s="9"/>
      <c r="S24" s="9"/>
      <c r="T24" s="4"/>
      <c r="U24" s="4"/>
      <c r="V24" s="4"/>
      <c r="W24" s="4"/>
      <c r="X24" s="4"/>
      <c r="Y24" s="12"/>
      <c r="AA24" s="4"/>
      <c r="AB24" s="4"/>
      <c r="AC24" s="4"/>
      <c r="AD24" s="4"/>
      <c r="AE24" s="4"/>
      <c r="AF24" s="4"/>
      <c r="AG24" s="4"/>
    </row>
    <row r="25" spans="1:33" ht="15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N25" s="11"/>
      <c r="P25" s="4" t="s">
        <v>37</v>
      </c>
      <c r="Q25" s="4"/>
      <c r="R25" s="4"/>
      <c r="S25" s="4"/>
      <c r="T25" s="4">
        <v>3</v>
      </c>
      <c r="U25" s="4"/>
      <c r="V25" s="16">
        <v>3</v>
      </c>
      <c r="W25" s="4"/>
      <c r="X25" s="4"/>
      <c r="Y25" s="12" t="s">
        <v>35</v>
      </c>
      <c r="AA25" s="5" t="s">
        <v>1</v>
      </c>
      <c r="AB25" s="4"/>
      <c r="AC25" s="4"/>
      <c r="AD25" s="4"/>
      <c r="AE25" s="4"/>
      <c r="AF25" s="4"/>
      <c r="AG25" s="4"/>
    </row>
    <row r="26" spans="1:33" ht="14.2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N26" s="11"/>
      <c r="P26" s="4" t="s">
        <v>38</v>
      </c>
      <c r="Q26" s="4"/>
      <c r="R26" s="4"/>
      <c r="S26" s="4"/>
      <c r="T26" s="4">
        <v>0</v>
      </c>
      <c r="U26" s="4"/>
      <c r="V26" s="4"/>
      <c r="W26" s="4"/>
      <c r="X26" s="4"/>
      <c r="Y26" s="12" t="s">
        <v>42</v>
      </c>
      <c r="AA26" s="4" t="s">
        <v>86</v>
      </c>
      <c r="AB26" s="4"/>
      <c r="AC26" s="4">
        <v>0</v>
      </c>
      <c r="AD26" s="4"/>
      <c r="AE26" s="4"/>
      <c r="AF26" s="4"/>
      <c r="AG26" s="4"/>
    </row>
    <row r="27" spans="1:33" ht="15" x14ac:dyDescent="0.25">
      <c r="A27" s="5" t="s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N27" s="11"/>
      <c r="P27" s="4" t="s">
        <v>39</v>
      </c>
      <c r="Q27" s="4"/>
      <c r="R27" s="4"/>
      <c r="S27" s="4"/>
      <c r="T27" s="4">
        <v>0</v>
      </c>
      <c r="U27" s="4"/>
      <c r="V27" s="4"/>
      <c r="W27" s="4"/>
      <c r="X27" s="4"/>
      <c r="Y27" s="12" t="s">
        <v>42</v>
      </c>
      <c r="AA27" s="4"/>
      <c r="AB27" s="4"/>
      <c r="AD27" s="4"/>
      <c r="AE27" s="4"/>
      <c r="AF27" s="4"/>
      <c r="AG27" s="4"/>
    </row>
    <row r="28" spans="1:33" ht="14.25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N28" s="11"/>
      <c r="P28" s="10" t="s">
        <v>32</v>
      </c>
      <c r="Q28" s="4"/>
      <c r="R28" s="4"/>
      <c r="S28" s="4"/>
      <c r="T28" s="4"/>
      <c r="U28" s="4"/>
      <c r="V28" s="4"/>
      <c r="W28" s="4"/>
      <c r="X28" s="4"/>
      <c r="Y28" s="11"/>
      <c r="AA28" s="4" t="s">
        <v>87</v>
      </c>
      <c r="AB28" s="4"/>
      <c r="AC28" s="4">
        <v>144594</v>
      </c>
      <c r="AD28" s="4"/>
      <c r="AE28" s="22">
        <v>151371</v>
      </c>
      <c r="AF28" s="4"/>
      <c r="AG28" s="4"/>
    </row>
    <row r="29" spans="1:33" ht="14.25" x14ac:dyDescent="0.2">
      <c r="A29" s="4" t="s">
        <v>15</v>
      </c>
      <c r="B29" s="4"/>
      <c r="C29" s="4"/>
      <c r="D29" s="4"/>
      <c r="E29" s="4"/>
      <c r="F29" s="4"/>
      <c r="G29" s="4"/>
      <c r="H29" s="4"/>
      <c r="I29" s="4">
        <v>36852</v>
      </c>
      <c r="J29" s="4"/>
      <c r="K29" s="16">
        <f>K33+K35</f>
        <v>38976.210000000006</v>
      </c>
      <c r="M29" s="4">
        <v>38976.210000000006</v>
      </c>
      <c r="N29" s="12" t="s">
        <v>8</v>
      </c>
      <c r="P29" s="4" t="s">
        <v>33</v>
      </c>
      <c r="Q29" s="4"/>
      <c r="R29" s="4"/>
      <c r="S29" s="4"/>
      <c r="T29" s="4">
        <v>0</v>
      </c>
      <c r="U29" s="4"/>
      <c r="V29" s="4"/>
      <c r="W29" s="4"/>
      <c r="X29" s="4"/>
      <c r="Y29" s="12" t="s">
        <v>40</v>
      </c>
      <c r="AA29" s="4"/>
      <c r="AB29" s="4"/>
      <c r="AC29" s="4"/>
      <c r="AD29" s="4"/>
      <c r="AE29" s="4"/>
      <c r="AF29" s="4"/>
      <c r="AG29" s="4"/>
    </row>
    <row r="30" spans="1:33" ht="14.25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M30" s="4"/>
      <c r="N30" s="12"/>
      <c r="P30" s="4" t="s">
        <v>34</v>
      </c>
      <c r="Q30" s="4"/>
      <c r="R30" s="4"/>
      <c r="S30" s="4"/>
      <c r="T30" s="4">
        <v>0</v>
      </c>
      <c r="U30" s="4"/>
      <c r="V30" s="4"/>
      <c r="W30" s="4"/>
      <c r="X30" s="4"/>
      <c r="Y30" s="12" t="s">
        <v>41</v>
      </c>
      <c r="AA30" s="4" t="s">
        <v>88</v>
      </c>
      <c r="AB30" s="4"/>
      <c r="AC30" s="4">
        <v>0</v>
      </c>
      <c r="AD30" s="4"/>
      <c r="AE30" s="4"/>
      <c r="AF30" s="4"/>
      <c r="AG30" s="4"/>
    </row>
    <row r="31" spans="1:33" ht="14.25" x14ac:dyDescent="0.2">
      <c r="A31" s="4" t="s">
        <v>16</v>
      </c>
      <c r="B31" s="4"/>
      <c r="C31" s="4"/>
      <c r="D31" s="4"/>
      <c r="E31" s="4"/>
      <c r="F31" s="4"/>
      <c r="G31" s="4"/>
      <c r="H31" s="4"/>
      <c r="I31" s="4">
        <v>0</v>
      </c>
      <c r="J31" s="4"/>
      <c r="K31" s="4"/>
      <c r="M31" s="4"/>
      <c r="N31" s="12" t="s">
        <v>8</v>
      </c>
      <c r="P31" s="4"/>
      <c r="Q31" s="4"/>
      <c r="R31" s="4"/>
      <c r="S31" s="4"/>
      <c r="T31" s="4"/>
      <c r="U31" s="4"/>
      <c r="V31" s="4"/>
      <c r="W31" s="4"/>
      <c r="X31" s="4"/>
      <c r="Y31" s="12"/>
      <c r="AA31" s="4"/>
      <c r="AB31" s="4"/>
      <c r="AC31" s="4"/>
      <c r="AD31" s="4"/>
      <c r="AE31" s="4"/>
      <c r="AF31" s="4"/>
      <c r="AG31" s="4"/>
    </row>
    <row r="32" spans="1:33" ht="14.2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M32" s="4"/>
      <c r="N32" s="12"/>
      <c r="P32" s="9" t="s">
        <v>43</v>
      </c>
      <c r="Q32" s="9"/>
      <c r="R32" s="9"/>
      <c r="S32" s="9"/>
      <c r="T32" s="4"/>
      <c r="U32" s="4"/>
      <c r="V32" s="4"/>
      <c r="W32" s="4"/>
      <c r="X32" s="4"/>
      <c r="Y32" s="12"/>
      <c r="AA32" s="4" t="s">
        <v>89</v>
      </c>
      <c r="AB32" s="4"/>
      <c r="AC32" s="4">
        <v>22321</v>
      </c>
      <c r="AD32" s="4"/>
      <c r="AE32" s="4"/>
      <c r="AF32" s="4"/>
      <c r="AG32" s="4"/>
    </row>
    <row r="33" spans="1:33" ht="14.25" x14ac:dyDescent="0.2">
      <c r="A33" s="4" t="s">
        <v>17</v>
      </c>
      <c r="B33" s="4"/>
      <c r="C33" s="4"/>
      <c r="D33" s="4"/>
      <c r="E33" s="4"/>
      <c r="F33" s="4"/>
      <c r="G33" s="4"/>
      <c r="H33" s="4"/>
      <c r="I33" s="4">
        <v>24409</v>
      </c>
      <c r="J33" s="4"/>
      <c r="K33" s="16">
        <f>I33+2018.52+I37</f>
        <v>37458.520000000004</v>
      </c>
      <c r="M33" s="4">
        <v>37458.520000000004</v>
      </c>
      <c r="N33" s="12" t="s">
        <v>8</v>
      </c>
      <c r="P33" s="4" t="s">
        <v>198</v>
      </c>
      <c r="Q33" s="4"/>
      <c r="R33" s="4"/>
      <c r="S33" s="4"/>
      <c r="T33" s="4">
        <v>256</v>
      </c>
      <c r="U33" s="4"/>
      <c r="V33" s="16">
        <v>268</v>
      </c>
      <c r="W33" s="4"/>
      <c r="X33" s="4"/>
      <c r="Y33" s="12" t="s">
        <v>35</v>
      </c>
      <c r="AA33" s="4"/>
      <c r="AB33" s="4"/>
      <c r="AC33" s="4"/>
      <c r="AD33" s="4"/>
      <c r="AE33" s="4"/>
      <c r="AF33" s="4"/>
      <c r="AG33" s="4"/>
    </row>
    <row r="34" spans="1:33" ht="14.25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M34" s="4"/>
      <c r="N34" s="12"/>
      <c r="P34" s="4" t="s">
        <v>38</v>
      </c>
      <c r="Q34" s="4"/>
      <c r="R34" s="4"/>
      <c r="S34" s="4"/>
      <c r="T34" s="4">
        <v>0</v>
      </c>
      <c r="U34" s="4"/>
      <c r="V34" s="4"/>
      <c r="W34" s="4"/>
      <c r="X34" s="4"/>
      <c r="Y34" s="12" t="s">
        <v>42</v>
      </c>
      <c r="AA34" s="4" t="s">
        <v>90</v>
      </c>
      <c r="AB34" s="4"/>
      <c r="AC34" s="4">
        <v>0</v>
      </c>
      <c r="AD34" s="4"/>
      <c r="AE34" s="4"/>
      <c r="AF34" s="4"/>
      <c r="AG34" s="4"/>
    </row>
    <row r="35" spans="1:33" ht="14.25" x14ac:dyDescent="0.2">
      <c r="A35" s="4" t="s">
        <v>18</v>
      </c>
      <c r="B35" s="4"/>
      <c r="C35" s="4"/>
      <c r="D35" s="4"/>
      <c r="E35" s="4"/>
      <c r="F35" s="4"/>
      <c r="G35" s="4"/>
      <c r="H35" s="4"/>
      <c r="I35" s="4">
        <v>1412</v>
      </c>
      <c r="J35" s="4"/>
      <c r="K35" s="16">
        <f>I35+105.69</f>
        <v>1517.69</v>
      </c>
      <c r="M35" s="4">
        <v>1517.69</v>
      </c>
      <c r="N35" s="12" t="s">
        <v>8</v>
      </c>
      <c r="P35" s="4" t="s">
        <v>39</v>
      </c>
      <c r="Q35" s="4"/>
      <c r="R35" s="4"/>
      <c r="S35" s="4"/>
      <c r="T35" s="4">
        <v>0</v>
      </c>
      <c r="U35" s="4"/>
      <c r="V35" s="4"/>
      <c r="W35" s="4"/>
      <c r="X35" s="4"/>
      <c r="Y35" s="12" t="s">
        <v>42</v>
      </c>
      <c r="AA35" s="4"/>
      <c r="AB35" s="4"/>
      <c r="AC35" s="4"/>
      <c r="AD35" s="4"/>
      <c r="AE35" s="4"/>
      <c r="AF35" s="4"/>
      <c r="AG35" s="4"/>
    </row>
    <row r="36" spans="1:33" ht="14.2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M36" s="4"/>
      <c r="N36" s="12"/>
      <c r="P36" s="10" t="s">
        <v>32</v>
      </c>
      <c r="Q36" s="4"/>
      <c r="R36" s="4"/>
      <c r="S36" s="4"/>
      <c r="T36" s="4"/>
      <c r="U36" s="4"/>
      <c r="V36" s="4"/>
      <c r="W36" s="4"/>
      <c r="X36" s="4"/>
      <c r="Y36" s="11"/>
      <c r="AA36" s="4" t="s">
        <v>91</v>
      </c>
      <c r="AB36" s="4"/>
      <c r="AC36" s="4">
        <v>0</v>
      </c>
      <c r="AD36" s="4"/>
      <c r="AE36" s="4"/>
      <c r="AF36" s="4"/>
      <c r="AG36" s="4"/>
    </row>
    <row r="37" spans="1:33" ht="14.25" x14ac:dyDescent="0.2">
      <c r="A37" s="4" t="s">
        <v>19</v>
      </c>
      <c r="B37" s="4"/>
      <c r="C37" s="4"/>
      <c r="D37" s="4"/>
      <c r="E37" s="4"/>
      <c r="F37" s="4"/>
      <c r="G37" s="4"/>
      <c r="H37" s="4"/>
      <c r="I37" s="4">
        <v>11031</v>
      </c>
      <c r="J37" s="4"/>
      <c r="K37" s="16">
        <v>0</v>
      </c>
      <c r="M37" s="4">
        <v>0</v>
      </c>
      <c r="N37" s="12" t="s">
        <v>9</v>
      </c>
      <c r="P37" s="4" t="s">
        <v>33</v>
      </c>
      <c r="Q37" s="4"/>
      <c r="R37" s="4"/>
      <c r="S37" s="4"/>
      <c r="T37" s="4">
        <v>0</v>
      </c>
      <c r="U37" s="4"/>
      <c r="V37" s="4"/>
      <c r="W37" s="4"/>
      <c r="X37" s="4"/>
      <c r="Y37" s="12" t="s">
        <v>40</v>
      </c>
      <c r="AA37" s="4"/>
      <c r="AB37" s="4"/>
      <c r="AC37" s="4"/>
      <c r="AD37" s="4"/>
      <c r="AE37" s="4"/>
      <c r="AF37" s="4"/>
      <c r="AG37" s="4"/>
    </row>
    <row r="38" spans="1:33" ht="14.2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N38" s="11"/>
      <c r="P38" s="4" t="s">
        <v>34</v>
      </c>
      <c r="Q38" s="4"/>
      <c r="R38" s="4"/>
      <c r="S38" s="4"/>
      <c r="T38" s="4">
        <v>0</v>
      </c>
      <c r="U38" s="4"/>
      <c r="V38" s="4"/>
      <c r="W38" s="4"/>
      <c r="X38" s="4"/>
      <c r="Y38" s="12" t="s">
        <v>41</v>
      </c>
      <c r="AA38" s="4" t="s">
        <v>92</v>
      </c>
      <c r="AB38" s="4"/>
      <c r="AC38" s="4">
        <v>0</v>
      </c>
      <c r="AD38" s="4"/>
      <c r="AE38" s="4"/>
      <c r="AF38" s="4"/>
      <c r="AG38" s="4"/>
    </row>
    <row r="39" spans="1:33" ht="15" x14ac:dyDescent="0.25">
      <c r="A39" s="5" t="s">
        <v>20</v>
      </c>
      <c r="B39" s="4"/>
      <c r="C39" s="4"/>
      <c r="D39" s="4"/>
      <c r="E39" s="4"/>
      <c r="F39" s="4"/>
      <c r="G39" s="4"/>
      <c r="H39" s="4"/>
      <c r="I39" s="4"/>
      <c r="J39" s="4"/>
      <c r="K39" s="4"/>
      <c r="N39" s="11"/>
      <c r="P39" s="4"/>
      <c r="Q39" s="4"/>
      <c r="R39" s="4"/>
      <c r="S39" s="4"/>
      <c r="T39" s="4"/>
      <c r="U39" s="4"/>
      <c r="V39" s="4"/>
      <c r="W39" s="4"/>
      <c r="X39" s="4"/>
      <c r="Y39" s="12"/>
      <c r="AA39" s="4"/>
      <c r="AB39" s="4"/>
      <c r="AC39" s="4"/>
      <c r="AD39" s="4"/>
      <c r="AE39" s="4"/>
      <c r="AF39" s="4"/>
      <c r="AG39" s="4"/>
    </row>
    <row r="40" spans="1:33" ht="14.25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N40" s="11"/>
      <c r="P40" s="9" t="s">
        <v>44</v>
      </c>
      <c r="Q40" s="9"/>
      <c r="R40" s="9"/>
      <c r="S40" s="9"/>
      <c r="T40" s="4"/>
      <c r="U40" s="4"/>
      <c r="V40" s="4"/>
      <c r="W40" s="4"/>
      <c r="X40" s="4"/>
      <c r="Y40" s="12"/>
      <c r="AA40" s="4" t="s">
        <v>93</v>
      </c>
      <c r="AB40" s="4"/>
      <c r="AC40" s="4">
        <v>0</v>
      </c>
      <c r="AD40" s="4"/>
      <c r="AE40" s="4"/>
      <c r="AF40" s="4"/>
      <c r="AG40" s="4"/>
    </row>
    <row r="41" spans="1:33" ht="14.25" x14ac:dyDescent="0.2">
      <c r="A41" s="4" t="s">
        <v>22</v>
      </c>
      <c r="B41" s="4"/>
      <c r="C41" s="4"/>
      <c r="D41" s="4"/>
      <c r="E41" s="4"/>
      <c r="F41" s="4"/>
      <c r="G41" s="4"/>
      <c r="H41" s="4"/>
      <c r="I41" s="4"/>
      <c r="J41" s="4"/>
      <c r="K41" s="4"/>
      <c r="N41" s="11"/>
      <c r="P41" s="4" t="s">
        <v>37</v>
      </c>
      <c r="Q41" s="4"/>
      <c r="R41" s="4"/>
      <c r="S41" s="4"/>
      <c r="T41" s="4">
        <v>110</v>
      </c>
      <c r="U41" s="4"/>
      <c r="V41" s="16">
        <v>114</v>
      </c>
      <c r="W41" s="4"/>
      <c r="X41" s="4"/>
      <c r="Y41" s="12" t="s">
        <v>35</v>
      </c>
      <c r="AA41" s="4"/>
      <c r="AB41" s="4"/>
      <c r="AC41" s="4"/>
      <c r="AD41" s="4"/>
      <c r="AE41" s="4"/>
      <c r="AG41" s="4"/>
    </row>
    <row r="42" spans="1:33" ht="1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N42" s="11"/>
      <c r="P42" s="4" t="s">
        <v>38</v>
      </c>
      <c r="Q42" s="4"/>
      <c r="R42" s="4"/>
      <c r="S42" s="4"/>
      <c r="T42" s="4">
        <v>0</v>
      </c>
      <c r="U42" s="4"/>
      <c r="V42" s="4"/>
      <c r="W42" s="4"/>
      <c r="X42" s="4"/>
      <c r="Y42" s="12" t="s">
        <v>42</v>
      </c>
      <c r="AA42" s="5" t="s">
        <v>95</v>
      </c>
      <c r="AB42" s="4"/>
      <c r="AC42" s="4"/>
      <c r="AD42" s="4"/>
      <c r="AE42" s="4"/>
    </row>
    <row r="43" spans="1:33" ht="15" x14ac:dyDescent="0.25">
      <c r="A43" s="5" t="s">
        <v>23</v>
      </c>
      <c r="B43" s="4"/>
      <c r="C43" s="4"/>
      <c r="D43" s="4"/>
      <c r="E43" s="4"/>
      <c r="F43" s="4"/>
      <c r="G43" s="4"/>
      <c r="H43" s="4"/>
      <c r="I43" s="4"/>
      <c r="J43" s="4"/>
      <c r="K43" s="4"/>
      <c r="N43" s="11"/>
      <c r="P43" s="4" t="s">
        <v>39</v>
      </c>
      <c r="Q43" s="4"/>
      <c r="R43" s="4"/>
      <c r="S43" s="4"/>
      <c r="T43" s="4">
        <v>0</v>
      </c>
      <c r="U43" s="4"/>
      <c r="V43" s="4"/>
      <c r="W43" s="4"/>
      <c r="X43" s="4"/>
      <c r="Y43" s="12" t="s">
        <v>42</v>
      </c>
      <c r="AA43" s="4" t="s">
        <v>96</v>
      </c>
      <c r="AB43" s="4"/>
      <c r="AC43" s="4">
        <v>0</v>
      </c>
      <c r="AD43" s="4"/>
      <c r="AE43" s="4"/>
    </row>
    <row r="44" spans="1:33" ht="14.25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N44" s="11"/>
      <c r="P44" s="10" t="s">
        <v>32</v>
      </c>
      <c r="Q44" s="4"/>
      <c r="R44" s="4"/>
      <c r="S44" s="4"/>
      <c r="T44" s="4"/>
      <c r="U44" s="4"/>
      <c r="V44" s="4"/>
      <c r="W44" s="4"/>
      <c r="X44" s="4"/>
      <c r="Y44" s="11"/>
      <c r="AA44" s="4"/>
      <c r="AB44" s="4"/>
      <c r="AC44" s="4"/>
      <c r="AD44" s="4"/>
      <c r="AE44" s="4"/>
      <c r="AG44" s="4"/>
    </row>
    <row r="45" spans="1:33" ht="14.25" x14ac:dyDescent="0.2">
      <c r="A45" s="4" t="s">
        <v>24</v>
      </c>
      <c r="B45" s="4"/>
      <c r="C45" s="4"/>
      <c r="D45" s="4"/>
      <c r="E45" s="4"/>
      <c r="F45" s="4"/>
      <c r="G45" s="4"/>
      <c r="H45" s="4"/>
      <c r="I45" s="4">
        <v>221.8</v>
      </c>
      <c r="J45" s="4"/>
      <c r="K45" s="4"/>
      <c r="M45" s="4">
        <v>221.8</v>
      </c>
      <c r="N45" s="12" t="s">
        <v>26</v>
      </c>
      <c r="P45" s="4" t="s">
        <v>33</v>
      </c>
      <c r="Q45" s="4"/>
      <c r="R45" s="4"/>
      <c r="S45" s="4"/>
      <c r="T45" s="4">
        <v>0</v>
      </c>
      <c r="U45" s="4"/>
      <c r="V45" s="4"/>
      <c r="W45" s="4"/>
      <c r="X45" s="4"/>
      <c r="Y45" s="12" t="s">
        <v>40</v>
      </c>
      <c r="AA45" s="4" t="s">
        <v>97</v>
      </c>
      <c r="AB45" s="4"/>
      <c r="AC45" s="4">
        <v>0</v>
      </c>
      <c r="AD45" s="4"/>
      <c r="AE45" s="4"/>
      <c r="AG45" s="4"/>
    </row>
    <row r="46" spans="1:33" ht="14.25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M46" s="4"/>
      <c r="N46" s="12"/>
      <c r="P46" s="4" t="s">
        <v>34</v>
      </c>
      <c r="Q46" s="4"/>
      <c r="R46" s="4"/>
      <c r="S46" s="4"/>
      <c r="T46" s="4">
        <v>0</v>
      </c>
      <c r="U46" s="4"/>
      <c r="V46" s="4"/>
      <c r="W46" s="4"/>
      <c r="X46" s="4"/>
      <c r="Y46" s="12" t="s">
        <v>41</v>
      </c>
      <c r="AA46" s="4"/>
      <c r="AB46" s="4"/>
      <c r="AC46" s="4"/>
      <c r="AD46" s="4"/>
      <c r="AE46" s="4"/>
      <c r="AG46" s="4"/>
    </row>
    <row r="47" spans="1:33" ht="14.25" x14ac:dyDescent="0.2">
      <c r="A47" s="4" t="s">
        <v>25</v>
      </c>
      <c r="B47" s="4"/>
      <c r="C47" s="4"/>
      <c r="D47" s="4"/>
      <c r="E47" s="4"/>
      <c r="F47" s="4"/>
      <c r="G47" s="4"/>
      <c r="H47" s="4"/>
      <c r="I47" s="4">
        <v>170</v>
      </c>
      <c r="J47" s="4"/>
      <c r="K47" s="4"/>
      <c r="M47" s="47">
        <v>100</v>
      </c>
      <c r="N47" s="12" t="s">
        <v>27</v>
      </c>
      <c r="P47" s="4"/>
      <c r="Q47" s="4"/>
      <c r="R47" s="4"/>
      <c r="S47" s="4"/>
      <c r="T47" s="4"/>
      <c r="U47" s="4"/>
      <c r="V47" s="4"/>
      <c r="W47" s="4"/>
      <c r="X47" s="4"/>
      <c r="Y47" s="12"/>
      <c r="AA47" s="4"/>
      <c r="AB47" s="4"/>
      <c r="AC47" s="4"/>
      <c r="AD47" s="4"/>
      <c r="AE47" s="4"/>
    </row>
    <row r="48" spans="1:33" ht="14.25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N48" s="11"/>
      <c r="P48" s="4" t="s">
        <v>45</v>
      </c>
      <c r="Q48" s="4"/>
      <c r="R48" s="4"/>
      <c r="S48" s="4"/>
      <c r="T48" s="4">
        <v>27</v>
      </c>
      <c r="U48" s="4"/>
      <c r="V48" s="16">
        <v>28</v>
      </c>
      <c r="W48" s="4"/>
      <c r="X48" s="4"/>
      <c r="Y48" s="12" t="s">
        <v>35</v>
      </c>
      <c r="AA48" s="4"/>
      <c r="AB48" s="4"/>
      <c r="AC48" s="4"/>
      <c r="AD48" s="4"/>
      <c r="AE48" s="4"/>
    </row>
    <row r="49" spans="1:33" ht="14.25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N49" s="11"/>
      <c r="P49" s="4" t="s">
        <v>38</v>
      </c>
      <c r="Q49" s="4"/>
      <c r="R49" s="4"/>
      <c r="S49" s="4"/>
      <c r="T49" s="4">
        <v>0</v>
      </c>
      <c r="U49" s="4"/>
      <c r="V49" s="4"/>
      <c r="W49" s="4"/>
      <c r="X49" s="4"/>
      <c r="Y49" s="12" t="s">
        <v>42</v>
      </c>
      <c r="AA49" s="4"/>
      <c r="AB49" s="4"/>
      <c r="AC49" s="4"/>
      <c r="AD49" s="4"/>
      <c r="AE49" s="4"/>
    </row>
    <row r="50" spans="1:33" ht="15" x14ac:dyDescent="0.25">
      <c r="A50" s="5" t="s">
        <v>28</v>
      </c>
      <c r="B50" s="4"/>
      <c r="C50" s="4"/>
      <c r="D50" s="4"/>
      <c r="E50" s="4"/>
      <c r="F50" s="4"/>
      <c r="G50" s="4"/>
      <c r="H50" s="4"/>
      <c r="I50" s="4"/>
      <c r="J50" s="4"/>
      <c r="K50" s="4"/>
      <c r="N50" s="11"/>
      <c r="P50" s="4" t="s">
        <v>39</v>
      </c>
      <c r="Q50" s="4"/>
      <c r="R50" s="4"/>
      <c r="S50" s="4"/>
      <c r="T50" s="4">
        <v>0</v>
      </c>
      <c r="U50" s="4"/>
      <c r="V50" s="4"/>
      <c r="W50" s="4"/>
      <c r="X50" s="4"/>
      <c r="Y50" s="12" t="s">
        <v>42</v>
      </c>
      <c r="AA50" s="4"/>
      <c r="AB50" s="4"/>
      <c r="AC50" s="4"/>
      <c r="AD50" s="4"/>
      <c r="AE50" s="4"/>
    </row>
    <row r="51" spans="1:33" ht="14.25" x14ac:dyDescent="0.2">
      <c r="A51" s="4" t="s">
        <v>102</v>
      </c>
      <c r="B51" s="4"/>
      <c r="C51" s="4"/>
      <c r="D51" s="4"/>
      <c r="E51" s="4"/>
      <c r="F51" s="4"/>
      <c r="G51" s="4"/>
      <c r="H51" s="4"/>
      <c r="I51" s="4"/>
      <c r="J51" s="4"/>
      <c r="K51" s="4"/>
      <c r="N51" s="11"/>
      <c r="P51" s="10" t="s">
        <v>32</v>
      </c>
      <c r="Q51" s="4"/>
      <c r="R51" s="4"/>
      <c r="S51" s="4"/>
      <c r="T51" s="4"/>
      <c r="U51" s="4"/>
      <c r="V51" s="4"/>
      <c r="W51" s="4"/>
      <c r="X51" s="4"/>
      <c r="Y51" s="11"/>
      <c r="AA51" s="4"/>
      <c r="AB51" s="4"/>
      <c r="AC51" s="4"/>
      <c r="AD51" s="4"/>
      <c r="AE51" s="4"/>
    </row>
    <row r="52" spans="1:33" ht="14.25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N52" s="11"/>
      <c r="P52" s="4" t="s">
        <v>33</v>
      </c>
      <c r="T52" s="4">
        <v>0</v>
      </c>
      <c r="Y52" s="12" t="s">
        <v>40</v>
      </c>
      <c r="AA52" s="4"/>
      <c r="AB52" s="4"/>
      <c r="AC52" s="4"/>
      <c r="AD52" s="4"/>
      <c r="AE52" s="4"/>
    </row>
    <row r="53" spans="1:33" ht="14.25" x14ac:dyDescent="0.2">
      <c r="A53" s="9" t="s">
        <v>103</v>
      </c>
      <c r="B53" s="9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12"/>
      <c r="P53" s="4" t="s">
        <v>34</v>
      </c>
      <c r="Q53" s="4"/>
      <c r="R53" s="4"/>
      <c r="S53" s="4"/>
      <c r="T53" s="4">
        <v>0</v>
      </c>
      <c r="U53" s="4"/>
      <c r="V53" s="4"/>
      <c r="W53" s="4"/>
      <c r="X53" s="4"/>
      <c r="Y53" s="12" t="s">
        <v>41</v>
      </c>
      <c r="AA53" s="4"/>
      <c r="AB53" s="4"/>
      <c r="AC53" s="4"/>
      <c r="AD53" s="4"/>
      <c r="AE53" s="4"/>
      <c r="AF53" s="4"/>
    </row>
    <row r="54" spans="1:33" ht="14.2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2"/>
      <c r="P54" s="4"/>
      <c r="Q54" s="4"/>
      <c r="R54" s="4"/>
      <c r="S54" s="4"/>
      <c r="T54" s="4"/>
      <c r="U54" s="4"/>
      <c r="V54" s="4"/>
      <c r="W54" s="4"/>
      <c r="X54" s="4"/>
      <c r="Y54" s="12"/>
      <c r="AA54" s="4"/>
      <c r="AB54" s="4"/>
      <c r="AC54" s="4"/>
      <c r="AD54" s="4"/>
      <c r="AE54" s="4"/>
      <c r="AF54" s="4"/>
      <c r="AG54" s="4"/>
    </row>
    <row r="55" spans="1:33" ht="14.25" x14ac:dyDescent="0.2">
      <c r="A55" s="4" t="s">
        <v>0</v>
      </c>
      <c r="B55" s="4"/>
      <c r="C55" s="4"/>
      <c r="D55" s="4"/>
      <c r="E55" s="4"/>
      <c r="F55" s="4"/>
      <c r="G55" s="4"/>
      <c r="H55" s="4"/>
      <c r="I55" s="4" t="s">
        <v>113</v>
      </c>
      <c r="J55" s="4"/>
      <c r="K55" s="4"/>
      <c r="L55" s="4"/>
      <c r="M55" s="4"/>
      <c r="N55" s="12"/>
      <c r="P55" s="9" t="s">
        <v>46</v>
      </c>
      <c r="Q55" s="9"/>
      <c r="R55" s="9"/>
      <c r="S55" s="9"/>
      <c r="T55" s="4"/>
      <c r="U55" s="4"/>
      <c r="V55" s="4"/>
      <c r="W55" s="4"/>
      <c r="X55" s="4"/>
      <c r="Y55" s="12"/>
      <c r="AA55" s="4"/>
      <c r="AB55" s="4"/>
      <c r="AC55" s="4"/>
      <c r="AD55" s="4"/>
      <c r="AE55" s="4"/>
      <c r="AF55" s="4"/>
      <c r="AG55" s="4"/>
    </row>
    <row r="56" spans="1:33" ht="14.25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2"/>
      <c r="P56" s="4" t="s">
        <v>18</v>
      </c>
      <c r="Q56" s="4"/>
      <c r="R56" s="4"/>
      <c r="S56" s="4"/>
      <c r="T56" s="4">
        <v>58</v>
      </c>
      <c r="U56" s="4"/>
      <c r="V56" s="16">
        <v>61</v>
      </c>
      <c r="W56" s="4"/>
      <c r="X56" s="4"/>
      <c r="Y56" s="12" t="s">
        <v>35</v>
      </c>
      <c r="AA56" s="4"/>
      <c r="AB56" s="4"/>
      <c r="AC56" s="4"/>
      <c r="AD56" s="4"/>
      <c r="AE56" s="4"/>
      <c r="AF56" s="4"/>
      <c r="AG56" s="4"/>
    </row>
    <row r="57" spans="1:33" ht="14.25" x14ac:dyDescent="0.2">
      <c r="A57" s="4" t="s">
        <v>104</v>
      </c>
      <c r="B57" s="4"/>
      <c r="C57" s="4"/>
      <c r="D57" s="4"/>
      <c r="E57" s="4"/>
      <c r="F57" s="4"/>
      <c r="G57" s="4"/>
      <c r="H57" s="4"/>
      <c r="I57" s="4">
        <v>2.0299999999999998</v>
      </c>
      <c r="J57" s="4"/>
      <c r="K57" s="28">
        <v>0</v>
      </c>
      <c r="L57" s="4"/>
      <c r="M57" s="4">
        <v>0</v>
      </c>
      <c r="N57" s="12" t="s">
        <v>26</v>
      </c>
      <c r="P57" s="10" t="s">
        <v>32</v>
      </c>
      <c r="Q57" s="4"/>
      <c r="R57" s="4"/>
      <c r="S57" s="4"/>
      <c r="T57" s="4"/>
      <c r="U57" s="4"/>
      <c r="V57" s="4"/>
      <c r="W57" s="4"/>
      <c r="X57" s="4"/>
      <c r="Y57" s="12"/>
      <c r="AA57" s="4"/>
      <c r="AB57" s="4"/>
      <c r="AC57" s="4"/>
      <c r="AD57" s="4"/>
      <c r="AE57" s="4"/>
      <c r="AF57" s="4"/>
      <c r="AG57" s="4"/>
    </row>
    <row r="58" spans="1:33" ht="14.2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12"/>
      <c r="P58" s="4" t="s">
        <v>33</v>
      </c>
      <c r="Q58" s="4"/>
      <c r="R58" s="4"/>
      <c r="S58" s="4"/>
      <c r="T58" s="4">
        <v>0</v>
      </c>
      <c r="U58" s="4"/>
      <c r="V58" s="4"/>
      <c r="W58" s="4"/>
      <c r="X58" s="4"/>
      <c r="Y58" s="12" t="s">
        <v>40</v>
      </c>
      <c r="AA58" s="4"/>
      <c r="AB58" s="4"/>
      <c r="AC58" s="4"/>
      <c r="AD58" s="4"/>
      <c r="AE58" s="4"/>
      <c r="AF58" s="4"/>
      <c r="AG58" s="4"/>
    </row>
    <row r="59" spans="1:33" ht="14.25" x14ac:dyDescent="0.2">
      <c r="A59" s="4" t="s">
        <v>105</v>
      </c>
      <c r="B59" s="4"/>
      <c r="C59" s="4"/>
      <c r="D59" s="4"/>
      <c r="E59" s="4"/>
      <c r="F59" s="4"/>
      <c r="G59" s="4"/>
      <c r="H59" s="4"/>
      <c r="I59" s="4">
        <v>1.04</v>
      </c>
      <c r="J59" s="4"/>
      <c r="K59" s="4"/>
      <c r="L59" s="4"/>
      <c r="N59" s="12" t="s">
        <v>107</v>
      </c>
      <c r="P59" s="4" t="s">
        <v>34</v>
      </c>
      <c r="Q59" s="4"/>
      <c r="R59" s="4"/>
      <c r="S59" s="4"/>
      <c r="T59" s="4">
        <v>0</v>
      </c>
      <c r="U59" s="4"/>
      <c r="V59" s="4"/>
      <c r="W59" s="4"/>
      <c r="X59" s="4"/>
      <c r="Y59" s="12" t="s">
        <v>41</v>
      </c>
      <c r="AA59" s="4"/>
      <c r="AB59" s="4"/>
      <c r="AC59" s="4"/>
      <c r="AD59" s="4"/>
      <c r="AE59" s="4"/>
      <c r="AF59" s="4"/>
      <c r="AG59" s="4"/>
    </row>
    <row r="60" spans="1:33" ht="14.2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N60" s="12"/>
      <c r="P60" s="4"/>
      <c r="Q60" s="4"/>
      <c r="R60" s="4"/>
      <c r="S60" s="4"/>
      <c r="T60" s="4"/>
      <c r="U60" s="4"/>
      <c r="V60" s="4"/>
      <c r="W60" s="4"/>
      <c r="X60" s="4"/>
      <c r="Y60" s="12"/>
      <c r="AA60" s="4"/>
      <c r="AB60" s="4"/>
      <c r="AC60" s="4"/>
      <c r="AD60" s="4"/>
      <c r="AE60" s="4"/>
      <c r="AF60" s="4"/>
      <c r="AG60" s="4"/>
    </row>
    <row r="61" spans="1:33" ht="14.25" x14ac:dyDescent="0.2">
      <c r="A61" s="4" t="s">
        <v>106</v>
      </c>
      <c r="B61" s="4"/>
      <c r="C61" s="4"/>
      <c r="D61" s="4"/>
      <c r="E61" s="4"/>
      <c r="F61" s="4"/>
      <c r="G61" s="4"/>
      <c r="H61" s="4"/>
      <c r="I61" s="4">
        <v>3</v>
      </c>
      <c r="J61" s="4"/>
      <c r="K61" s="4"/>
      <c r="L61" s="4"/>
      <c r="M61" s="4"/>
      <c r="N61" s="12" t="s">
        <v>108</v>
      </c>
      <c r="P61" s="4"/>
      <c r="Q61" s="4"/>
      <c r="R61" s="4"/>
      <c r="S61" s="4"/>
      <c r="T61" s="4"/>
      <c r="U61" s="4"/>
      <c r="V61" s="4"/>
      <c r="W61" s="4"/>
      <c r="X61" s="4"/>
      <c r="Y61" s="12"/>
      <c r="AA61" s="4"/>
      <c r="AB61" s="4"/>
      <c r="AC61" s="4"/>
      <c r="AD61" s="4"/>
      <c r="AE61" s="4"/>
      <c r="AF61" s="4"/>
      <c r="AG61" s="4"/>
    </row>
    <row r="62" spans="1:33" ht="1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12"/>
      <c r="P62" s="5" t="s">
        <v>47</v>
      </c>
      <c r="Q62" s="4"/>
      <c r="R62" s="4"/>
      <c r="S62" s="4"/>
      <c r="T62" s="4"/>
      <c r="U62" s="4"/>
      <c r="V62" s="4"/>
      <c r="W62" s="4"/>
      <c r="X62" s="4"/>
      <c r="Y62" s="12"/>
      <c r="AA62" s="4"/>
      <c r="AB62" s="4"/>
      <c r="AC62" s="4"/>
      <c r="AD62" s="4"/>
      <c r="AE62" s="4"/>
      <c r="AF62" s="4"/>
    </row>
    <row r="63" spans="1:33" ht="14.25" x14ac:dyDescent="0.2">
      <c r="A63" s="9" t="s">
        <v>109</v>
      </c>
      <c r="B63" s="9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12"/>
      <c r="P63" s="9" t="s">
        <v>31</v>
      </c>
      <c r="Q63" s="9"/>
      <c r="R63" s="9"/>
      <c r="S63" s="9"/>
      <c r="T63" s="4"/>
      <c r="U63" s="4"/>
      <c r="V63" s="4"/>
      <c r="W63" s="4"/>
      <c r="X63" s="4"/>
      <c r="Y63" s="12"/>
      <c r="AA63" s="4"/>
      <c r="AB63" s="4"/>
      <c r="AC63" s="4"/>
      <c r="AD63" s="4"/>
      <c r="AE63" s="4"/>
      <c r="AF63" s="4"/>
    </row>
    <row r="64" spans="1:33" ht="14.2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12"/>
      <c r="P64" s="4" t="s">
        <v>48</v>
      </c>
      <c r="Q64" s="4"/>
      <c r="R64" s="4"/>
      <c r="S64" s="4"/>
      <c r="T64" s="4">
        <v>7.5</v>
      </c>
      <c r="U64" s="4"/>
      <c r="V64" s="4"/>
      <c r="W64" s="4"/>
      <c r="X64" s="47">
        <v>7.5</v>
      </c>
      <c r="Y64" s="12" t="s">
        <v>49</v>
      </c>
      <c r="AA64" s="4"/>
      <c r="AB64" s="4"/>
      <c r="AC64" s="4"/>
      <c r="AD64" s="4"/>
      <c r="AE64" s="4"/>
      <c r="AF64" s="4"/>
    </row>
    <row r="65" spans="1:32" ht="14.25" x14ac:dyDescent="0.2">
      <c r="A65" s="4" t="s">
        <v>0</v>
      </c>
      <c r="B65" s="4"/>
      <c r="C65" s="4"/>
      <c r="D65" s="4"/>
      <c r="E65" s="4"/>
      <c r="F65" s="4"/>
      <c r="G65" s="4"/>
      <c r="H65" s="4"/>
      <c r="I65" s="4" t="s">
        <v>113</v>
      </c>
      <c r="J65" s="4"/>
      <c r="K65" s="4"/>
      <c r="L65" s="4"/>
      <c r="M65" s="4"/>
      <c r="N65" s="12"/>
      <c r="P65" s="4" t="s">
        <v>50</v>
      </c>
      <c r="Q65" s="4"/>
      <c r="R65" s="4"/>
      <c r="S65" s="4"/>
      <c r="T65" s="4">
        <v>1.5</v>
      </c>
      <c r="U65" s="4"/>
      <c r="V65" s="4"/>
      <c r="W65" s="4"/>
      <c r="X65" s="47">
        <v>0</v>
      </c>
      <c r="Y65" s="12" t="s">
        <v>49</v>
      </c>
      <c r="AA65" s="4"/>
      <c r="AB65" s="4"/>
      <c r="AC65" s="4"/>
      <c r="AD65" s="4"/>
      <c r="AE65" s="4"/>
      <c r="AF65" s="4"/>
    </row>
    <row r="66" spans="1:32" ht="14.25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12"/>
      <c r="P66" s="4" t="s">
        <v>51</v>
      </c>
      <c r="Q66" s="4"/>
      <c r="R66" s="4"/>
      <c r="S66" s="4"/>
      <c r="T66" s="4">
        <v>4.5999999999999996</v>
      </c>
      <c r="U66" s="4"/>
      <c r="V66" s="4"/>
      <c r="W66" s="4"/>
      <c r="X66" s="47">
        <v>6.5</v>
      </c>
      <c r="Y66" s="12" t="s">
        <v>49</v>
      </c>
      <c r="AA66" s="4"/>
      <c r="AB66" s="4"/>
      <c r="AC66" s="4"/>
      <c r="AD66" s="4"/>
      <c r="AE66" s="4"/>
      <c r="AF66" s="4"/>
    </row>
    <row r="67" spans="1:32" ht="14.25" x14ac:dyDescent="0.2">
      <c r="A67" s="4" t="s">
        <v>104</v>
      </c>
      <c r="B67" s="4"/>
      <c r="C67" s="4"/>
      <c r="D67" s="4"/>
      <c r="E67" s="4"/>
      <c r="F67" s="4"/>
      <c r="G67" s="4"/>
      <c r="H67" s="4"/>
      <c r="I67" s="4">
        <v>0.96</v>
      </c>
      <c r="J67" s="4"/>
      <c r="K67" s="28">
        <v>0</v>
      </c>
      <c r="L67" s="4"/>
      <c r="M67" s="47">
        <v>0</v>
      </c>
      <c r="N67" s="12" t="s">
        <v>26</v>
      </c>
      <c r="P67" s="4" t="s">
        <v>52</v>
      </c>
      <c r="Q67" s="4"/>
      <c r="R67" s="4"/>
      <c r="S67" s="4"/>
      <c r="T67" s="4">
        <v>1.1000000000000001</v>
      </c>
      <c r="U67" s="4"/>
      <c r="V67" s="4"/>
      <c r="W67" s="4"/>
      <c r="X67" s="47">
        <v>1.1000000000000001</v>
      </c>
      <c r="Y67" s="12" t="s">
        <v>49</v>
      </c>
      <c r="AA67" s="4"/>
      <c r="AB67" s="4"/>
      <c r="AC67" s="4"/>
      <c r="AD67" s="4"/>
      <c r="AE67" s="4"/>
      <c r="AF67" s="4"/>
    </row>
    <row r="68" spans="1:32" ht="14.2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12"/>
      <c r="P68" s="4" t="s">
        <v>53</v>
      </c>
      <c r="Q68" s="4"/>
      <c r="R68" s="4"/>
      <c r="S68" s="4"/>
      <c r="T68" s="4">
        <v>0.2</v>
      </c>
      <c r="U68" s="4"/>
      <c r="V68" s="4"/>
      <c r="W68" s="4"/>
      <c r="X68" s="47">
        <v>0</v>
      </c>
      <c r="Y68" s="12" t="s">
        <v>49</v>
      </c>
      <c r="AA68" s="4"/>
      <c r="AB68" s="4"/>
      <c r="AC68" s="4"/>
      <c r="AD68" s="4"/>
      <c r="AE68" s="4"/>
      <c r="AF68" s="4"/>
    </row>
    <row r="69" spans="1:32" ht="14.25" x14ac:dyDescent="0.2">
      <c r="A69" s="4" t="s">
        <v>114</v>
      </c>
      <c r="I69" s="14" t="s">
        <v>116</v>
      </c>
      <c r="M69" s="4"/>
      <c r="N69" s="12" t="s">
        <v>115</v>
      </c>
      <c r="P69" s="4" t="s">
        <v>54</v>
      </c>
      <c r="Q69" s="4"/>
      <c r="R69" s="4"/>
      <c r="S69" s="4"/>
      <c r="T69" s="4">
        <v>0.1</v>
      </c>
      <c r="U69" s="4"/>
      <c r="V69" s="4"/>
      <c r="W69" s="4"/>
      <c r="X69" s="47">
        <v>0.1</v>
      </c>
      <c r="Y69" s="12" t="s">
        <v>49</v>
      </c>
      <c r="AA69" s="4"/>
      <c r="AB69" s="4"/>
      <c r="AC69" s="4"/>
      <c r="AD69" s="4"/>
      <c r="AE69" s="4"/>
      <c r="AF69" s="4"/>
    </row>
    <row r="70" spans="1:32" ht="14.25" x14ac:dyDescent="0.2">
      <c r="I70" s="4"/>
      <c r="M70" s="4"/>
      <c r="N70" s="11"/>
      <c r="P70" s="4" t="s">
        <v>55</v>
      </c>
      <c r="Q70" s="4"/>
      <c r="R70" s="4"/>
      <c r="S70" s="4"/>
      <c r="T70" s="4">
        <v>18</v>
      </c>
      <c r="U70" s="4"/>
      <c r="V70" s="4"/>
      <c r="W70" s="4"/>
      <c r="X70" s="47">
        <v>18</v>
      </c>
      <c r="Y70" s="12" t="s">
        <v>71</v>
      </c>
      <c r="AA70" s="4"/>
      <c r="AB70" s="4"/>
      <c r="AC70" s="4"/>
      <c r="AD70" s="4"/>
      <c r="AE70" s="4"/>
      <c r="AF70" s="4"/>
    </row>
    <row r="71" spans="1:32" ht="14.25" x14ac:dyDescent="0.2">
      <c r="A71" s="4" t="s">
        <v>105</v>
      </c>
      <c r="B71" s="4"/>
      <c r="C71" s="4"/>
      <c r="D71" s="4"/>
      <c r="E71" s="4"/>
      <c r="F71" s="4"/>
      <c r="G71" s="4"/>
      <c r="H71" s="4"/>
      <c r="I71" s="4">
        <v>780</v>
      </c>
      <c r="J71" s="4"/>
      <c r="K71" s="4"/>
      <c r="L71" s="4"/>
      <c r="M71" s="4"/>
      <c r="N71" s="12" t="s">
        <v>107</v>
      </c>
      <c r="P71" s="4" t="s">
        <v>56</v>
      </c>
      <c r="Q71" s="4"/>
      <c r="R71" s="4"/>
      <c r="S71" s="4"/>
      <c r="T71" s="4">
        <v>52</v>
      </c>
      <c r="U71" s="4"/>
      <c r="V71" s="4"/>
      <c r="W71" s="4"/>
      <c r="X71" s="47">
        <v>0</v>
      </c>
      <c r="Y71" s="12" t="s">
        <v>42</v>
      </c>
    </row>
    <row r="72" spans="1:32" ht="14.2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12"/>
      <c r="P72" s="13" t="s">
        <v>57</v>
      </c>
      <c r="Q72" s="13"/>
      <c r="R72" s="4"/>
      <c r="S72" s="4"/>
      <c r="T72" s="4"/>
      <c r="U72" s="4"/>
      <c r="V72" s="4"/>
      <c r="W72" s="4"/>
      <c r="X72" s="47"/>
      <c r="Y72" s="12"/>
    </row>
    <row r="73" spans="1:32" ht="14.25" x14ac:dyDescent="0.2">
      <c r="A73" s="4" t="s">
        <v>106</v>
      </c>
      <c r="B73" s="4"/>
      <c r="C73" s="4"/>
      <c r="D73" s="4"/>
      <c r="E73" s="4"/>
      <c r="F73" s="4"/>
      <c r="G73" s="4"/>
      <c r="H73" s="4"/>
      <c r="I73" s="4">
        <v>10</v>
      </c>
      <c r="J73" s="4"/>
      <c r="K73" s="4"/>
      <c r="L73" s="4"/>
      <c r="M73" s="4"/>
      <c r="N73" s="12" t="s">
        <v>108</v>
      </c>
      <c r="P73" s="4" t="s">
        <v>50</v>
      </c>
      <c r="Q73" s="4"/>
      <c r="R73" s="4"/>
      <c r="S73" s="4"/>
      <c r="T73" s="4">
        <v>0</v>
      </c>
      <c r="U73" s="4"/>
      <c r="V73" s="4"/>
      <c r="W73" s="4"/>
      <c r="X73" s="47">
        <v>0</v>
      </c>
      <c r="Y73" s="12" t="s">
        <v>42</v>
      </c>
    </row>
    <row r="74" spans="1:32" ht="14.2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12"/>
      <c r="P74" s="4" t="s">
        <v>51</v>
      </c>
      <c r="Q74" s="4"/>
      <c r="R74" s="4"/>
      <c r="S74" s="4"/>
      <c r="T74" s="4">
        <v>0</v>
      </c>
      <c r="U74" s="4"/>
      <c r="V74" s="4"/>
      <c r="W74" s="4"/>
      <c r="X74" s="47">
        <v>0</v>
      </c>
      <c r="Y74" s="12" t="s">
        <v>42</v>
      </c>
    </row>
    <row r="75" spans="1:32" ht="14.25" x14ac:dyDescent="0.2">
      <c r="A75" s="9" t="s">
        <v>110</v>
      </c>
      <c r="B75" s="9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12"/>
      <c r="P75" s="4" t="s">
        <v>52</v>
      </c>
      <c r="Q75" s="4"/>
      <c r="R75" s="4"/>
      <c r="S75" s="4"/>
      <c r="T75" s="4">
        <v>0</v>
      </c>
      <c r="U75" s="4"/>
      <c r="V75" s="4"/>
      <c r="W75" s="4"/>
      <c r="X75" s="47">
        <v>0</v>
      </c>
      <c r="Y75" s="12" t="s">
        <v>42</v>
      </c>
    </row>
    <row r="76" spans="1:32" ht="14.25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12"/>
      <c r="P76" s="4" t="s">
        <v>53</v>
      </c>
      <c r="Q76" s="4"/>
      <c r="R76" s="4"/>
      <c r="S76" s="4"/>
      <c r="T76" s="4">
        <v>100</v>
      </c>
      <c r="U76" s="4"/>
      <c r="V76" s="4"/>
      <c r="W76" s="4"/>
      <c r="X76" s="47">
        <v>0</v>
      </c>
      <c r="Y76" s="12" t="s">
        <v>42</v>
      </c>
    </row>
    <row r="77" spans="1:32" ht="14.25" x14ac:dyDescent="0.2">
      <c r="A77" s="4" t="s">
        <v>0</v>
      </c>
      <c r="B77" s="4"/>
      <c r="C77" s="4"/>
      <c r="D77" s="4"/>
      <c r="E77" s="4"/>
      <c r="F77" s="4"/>
      <c r="G77" s="4"/>
      <c r="H77" s="4"/>
      <c r="I77" s="4" t="s">
        <v>117</v>
      </c>
      <c r="J77" s="4"/>
      <c r="K77" s="4"/>
      <c r="L77" s="4"/>
      <c r="M77" s="4"/>
      <c r="N77" s="12"/>
      <c r="P77" s="4" t="s">
        <v>54</v>
      </c>
      <c r="Q77" s="4"/>
      <c r="R77" s="4"/>
      <c r="S77" s="4"/>
      <c r="T77" s="4">
        <v>100</v>
      </c>
      <c r="U77" s="4"/>
      <c r="V77" s="4"/>
      <c r="W77" s="4"/>
      <c r="X77" s="47">
        <v>100</v>
      </c>
      <c r="Y77" s="12" t="s">
        <v>42</v>
      </c>
    </row>
    <row r="78" spans="1:32" ht="14.25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12"/>
      <c r="P78" s="4"/>
      <c r="Q78" s="4"/>
      <c r="R78" s="4"/>
      <c r="S78" s="4"/>
      <c r="T78" s="4"/>
      <c r="U78" s="4"/>
      <c r="V78" s="4"/>
      <c r="W78" s="4"/>
      <c r="X78" s="4"/>
      <c r="Y78" s="12"/>
    </row>
    <row r="79" spans="1:32" ht="14.25" x14ac:dyDescent="0.2">
      <c r="A79" s="4" t="s">
        <v>104</v>
      </c>
      <c r="B79" s="4"/>
      <c r="C79" s="4"/>
      <c r="D79" s="4"/>
      <c r="E79" s="4"/>
      <c r="F79" s="4"/>
      <c r="G79" s="4"/>
      <c r="H79" s="4"/>
      <c r="I79" s="4">
        <v>0.73</v>
      </c>
      <c r="J79" s="4"/>
      <c r="K79" s="28">
        <v>0</v>
      </c>
      <c r="L79" s="4"/>
      <c r="M79" s="47">
        <v>0</v>
      </c>
      <c r="N79" s="12" t="s">
        <v>26</v>
      </c>
      <c r="P79" s="4"/>
      <c r="Q79" s="4"/>
      <c r="R79" s="4"/>
      <c r="S79" s="4"/>
      <c r="T79" s="4"/>
      <c r="U79" s="4"/>
      <c r="V79" s="4"/>
      <c r="W79" s="4"/>
      <c r="X79" s="4"/>
      <c r="Y79" s="12"/>
    </row>
    <row r="80" spans="1:32" ht="14.2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12"/>
      <c r="P80" s="4"/>
      <c r="Q80" s="4"/>
      <c r="R80" s="4"/>
      <c r="S80" s="4"/>
      <c r="T80" s="4"/>
      <c r="U80" s="4"/>
      <c r="V80" s="4"/>
      <c r="W80" s="4"/>
      <c r="X80" s="4"/>
      <c r="Y80" s="12"/>
    </row>
    <row r="81" spans="1:26" ht="15" x14ac:dyDescent="0.25">
      <c r="A81" s="4"/>
      <c r="B81" s="4"/>
      <c r="C81" s="4"/>
      <c r="D81" s="4"/>
      <c r="E81" s="4"/>
      <c r="F81" s="4"/>
      <c r="G81" s="4"/>
      <c r="H81" s="4"/>
      <c r="I81" s="14"/>
      <c r="J81" s="4"/>
      <c r="K81" s="4"/>
      <c r="L81" s="4"/>
      <c r="N81" s="12"/>
      <c r="P81" s="9" t="s">
        <v>43</v>
      </c>
      <c r="Q81" s="9"/>
      <c r="R81" s="9"/>
      <c r="S81" s="9"/>
      <c r="T81" s="4"/>
      <c r="U81" s="4"/>
      <c r="V81" s="4"/>
      <c r="W81" s="4"/>
      <c r="X81" s="5" t="s">
        <v>270</v>
      </c>
      <c r="Y81" s="51"/>
      <c r="Z81" s="5" t="s">
        <v>271</v>
      </c>
    </row>
    <row r="82" spans="1:26" ht="14.25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12"/>
      <c r="P82" s="4" t="s">
        <v>58</v>
      </c>
      <c r="Q82" s="4"/>
      <c r="R82" s="4"/>
      <c r="S82" s="4"/>
      <c r="T82" s="4">
        <v>11847</v>
      </c>
      <c r="U82" s="4"/>
      <c r="V82" s="16">
        <v>11559</v>
      </c>
      <c r="W82" s="4"/>
      <c r="X82" s="47">
        <v>12000</v>
      </c>
      <c r="Y82" s="12" t="s">
        <v>59</v>
      </c>
      <c r="Z82" s="47">
        <v>7700</v>
      </c>
    </row>
    <row r="83" spans="1:26" ht="14.25" x14ac:dyDescent="0.2">
      <c r="A83" s="4" t="s">
        <v>105</v>
      </c>
      <c r="B83" s="4"/>
      <c r="C83" s="4"/>
      <c r="D83" s="4"/>
      <c r="E83" s="4"/>
      <c r="F83" s="4"/>
      <c r="G83" s="4"/>
      <c r="H83" s="4"/>
      <c r="I83" s="4">
        <v>1040</v>
      </c>
      <c r="J83" s="4"/>
      <c r="K83" s="4"/>
      <c r="L83" s="4"/>
      <c r="M83" s="4"/>
      <c r="N83" s="12" t="s">
        <v>107</v>
      </c>
      <c r="P83" s="4" t="s">
        <v>48</v>
      </c>
      <c r="Q83" s="4"/>
      <c r="R83" s="4"/>
      <c r="S83" s="4"/>
      <c r="T83" s="4">
        <v>24.5</v>
      </c>
      <c r="U83" s="4"/>
      <c r="V83" s="16">
        <v>24.2</v>
      </c>
      <c r="W83" s="4"/>
      <c r="X83" s="47">
        <v>24.6</v>
      </c>
      <c r="Y83" s="12" t="s">
        <v>49</v>
      </c>
      <c r="Z83" s="47">
        <v>20.7</v>
      </c>
    </row>
    <row r="84" spans="1:26" ht="14.2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N84" s="12"/>
      <c r="P84" s="4" t="s">
        <v>50</v>
      </c>
      <c r="Q84" s="4"/>
      <c r="R84" s="4"/>
      <c r="S84" s="4"/>
      <c r="T84" s="4">
        <v>8.3000000000000007</v>
      </c>
      <c r="U84" s="4"/>
      <c r="V84" s="16">
        <v>8.1999999999999993</v>
      </c>
      <c r="W84" s="4"/>
      <c r="X84" s="47">
        <v>0</v>
      </c>
      <c r="Y84" s="12" t="s">
        <v>49</v>
      </c>
      <c r="Z84" s="47">
        <v>0</v>
      </c>
    </row>
    <row r="85" spans="1:26" ht="14.25" x14ac:dyDescent="0.2">
      <c r="A85" s="4" t="s">
        <v>106</v>
      </c>
      <c r="B85" s="4"/>
      <c r="C85" s="4"/>
      <c r="D85" s="4"/>
      <c r="E85" s="4"/>
      <c r="F85" s="4"/>
      <c r="G85" s="4"/>
      <c r="H85" s="4"/>
      <c r="I85" s="4">
        <v>3</v>
      </c>
      <c r="J85" s="4"/>
      <c r="K85" s="4"/>
      <c r="L85" s="4"/>
      <c r="M85" s="4"/>
      <c r="N85" s="12" t="s">
        <v>108</v>
      </c>
      <c r="P85" s="4" t="s">
        <v>51</v>
      </c>
      <c r="Q85" s="4"/>
      <c r="R85" s="4"/>
      <c r="S85" s="4"/>
      <c r="T85" s="4">
        <v>5.3</v>
      </c>
      <c r="U85" s="4"/>
      <c r="V85" s="4"/>
      <c r="W85" s="4"/>
      <c r="X85" s="47">
        <v>10</v>
      </c>
      <c r="Y85" s="12" t="s">
        <v>49</v>
      </c>
      <c r="Z85" s="47">
        <v>15</v>
      </c>
    </row>
    <row r="86" spans="1:26" ht="14.2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12"/>
      <c r="P86" s="4" t="s">
        <v>52</v>
      </c>
      <c r="Q86" s="4"/>
      <c r="R86" s="4"/>
      <c r="S86" s="4"/>
      <c r="T86" s="4">
        <v>0.1</v>
      </c>
      <c r="U86" s="4"/>
      <c r="V86" s="4"/>
      <c r="W86" s="4"/>
      <c r="X86" s="47">
        <v>0</v>
      </c>
      <c r="Y86" s="12" t="s">
        <v>49</v>
      </c>
      <c r="Z86" s="47"/>
    </row>
    <row r="87" spans="1:26" ht="14.25" x14ac:dyDescent="0.2">
      <c r="A87" s="9" t="s">
        <v>111</v>
      </c>
      <c r="B87" s="9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12"/>
      <c r="P87" s="4" t="s">
        <v>60</v>
      </c>
      <c r="Q87" s="4"/>
      <c r="R87" s="4"/>
      <c r="S87" s="4"/>
      <c r="T87" s="4">
        <v>0.5</v>
      </c>
      <c r="U87" s="4"/>
      <c r="V87" s="4"/>
      <c r="W87" s="4"/>
      <c r="X87" s="47">
        <v>3</v>
      </c>
      <c r="Y87" s="12" t="s">
        <v>49</v>
      </c>
      <c r="Z87" s="47">
        <v>1.2</v>
      </c>
    </row>
    <row r="88" spans="1:26" ht="14.25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2"/>
      <c r="P88" s="4" t="s">
        <v>61</v>
      </c>
      <c r="Q88" s="4"/>
      <c r="R88" s="4"/>
      <c r="S88" s="4"/>
      <c r="T88" s="4">
        <v>0.3</v>
      </c>
      <c r="U88" s="4"/>
      <c r="V88" s="4"/>
      <c r="W88" s="4"/>
      <c r="X88" s="47">
        <v>0</v>
      </c>
      <c r="Y88" s="12" t="s">
        <v>49</v>
      </c>
      <c r="Z88" s="47"/>
    </row>
    <row r="89" spans="1:26" ht="14.25" x14ac:dyDescent="0.2">
      <c r="A89" s="4" t="s">
        <v>0</v>
      </c>
      <c r="B89" s="4"/>
      <c r="C89" s="4"/>
      <c r="D89" s="4"/>
      <c r="E89" s="4"/>
      <c r="F89" s="4"/>
      <c r="G89" s="4"/>
      <c r="H89" s="4"/>
      <c r="I89" s="4" t="s">
        <v>118</v>
      </c>
      <c r="J89" s="4"/>
      <c r="K89" s="4"/>
      <c r="L89" s="4"/>
      <c r="M89" s="4"/>
      <c r="N89" s="12"/>
      <c r="P89" s="4" t="s">
        <v>53</v>
      </c>
      <c r="Q89" s="4"/>
      <c r="R89" s="4"/>
      <c r="S89" s="4"/>
      <c r="T89" s="4">
        <v>1.4</v>
      </c>
      <c r="U89" s="4"/>
      <c r="V89" s="4"/>
      <c r="W89" s="4"/>
      <c r="X89" s="47">
        <v>0</v>
      </c>
      <c r="Y89" s="12" t="s">
        <v>49</v>
      </c>
      <c r="Z89" s="47"/>
    </row>
    <row r="90" spans="1:26" ht="14.25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12"/>
      <c r="P90" s="4" t="s">
        <v>62</v>
      </c>
      <c r="Q90" s="4"/>
      <c r="R90" s="4"/>
      <c r="S90" s="4"/>
      <c r="T90" s="4">
        <v>2</v>
      </c>
      <c r="U90" s="4"/>
      <c r="V90" s="4"/>
      <c r="W90" s="4"/>
      <c r="X90" s="47">
        <v>2.1</v>
      </c>
      <c r="Y90" s="12" t="s">
        <v>49</v>
      </c>
      <c r="Z90" s="47">
        <v>1</v>
      </c>
    </row>
    <row r="91" spans="1:26" ht="14.25" x14ac:dyDescent="0.2">
      <c r="A91" s="4" t="s">
        <v>104</v>
      </c>
      <c r="B91" s="4"/>
      <c r="C91" s="4"/>
      <c r="D91" s="4"/>
      <c r="E91" s="4"/>
      <c r="F91" s="4"/>
      <c r="G91" s="4"/>
      <c r="H91" s="4"/>
      <c r="I91" s="4">
        <v>0.18</v>
      </c>
      <c r="J91" s="4"/>
      <c r="K91" s="28">
        <v>0</v>
      </c>
      <c r="L91" s="4"/>
      <c r="M91" s="47">
        <v>0</v>
      </c>
      <c r="N91" s="12" t="s">
        <v>26</v>
      </c>
      <c r="P91" s="4" t="s">
        <v>63</v>
      </c>
      <c r="Q91" s="4"/>
      <c r="R91" s="4"/>
      <c r="S91" s="4"/>
      <c r="T91" s="4">
        <v>0.8</v>
      </c>
      <c r="U91" s="4"/>
      <c r="V91" s="4"/>
      <c r="W91" s="4"/>
      <c r="X91" s="47">
        <v>2</v>
      </c>
      <c r="Y91" s="12" t="s">
        <v>49</v>
      </c>
      <c r="Z91" s="47">
        <v>0</v>
      </c>
    </row>
    <row r="92" spans="1:26" ht="14.2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12"/>
      <c r="P92" s="4" t="s">
        <v>64</v>
      </c>
      <c r="Q92" s="4"/>
      <c r="R92" s="4"/>
      <c r="S92" s="4"/>
      <c r="T92" s="4">
        <v>2.6</v>
      </c>
      <c r="U92" s="4"/>
      <c r="V92" s="16">
        <v>2.5</v>
      </c>
      <c r="W92" s="4"/>
      <c r="X92" s="47">
        <v>3</v>
      </c>
      <c r="Y92" s="12" t="s">
        <v>49</v>
      </c>
      <c r="Z92" s="47">
        <v>2</v>
      </c>
    </row>
    <row r="93" spans="1:26" ht="14.25" x14ac:dyDescent="0.2">
      <c r="A93" s="4" t="s">
        <v>114</v>
      </c>
      <c r="B93" s="4"/>
      <c r="C93" s="4"/>
      <c r="D93" s="4"/>
      <c r="E93" s="4"/>
      <c r="F93" s="4"/>
      <c r="G93" s="4"/>
      <c r="H93" s="4"/>
      <c r="I93" s="14" t="s">
        <v>116</v>
      </c>
      <c r="J93" s="4"/>
      <c r="K93" s="4"/>
      <c r="L93" s="4"/>
      <c r="M93" s="4"/>
      <c r="N93" s="12" t="s">
        <v>115</v>
      </c>
      <c r="P93" s="4" t="s">
        <v>65</v>
      </c>
      <c r="Q93" s="4"/>
      <c r="R93" s="4"/>
      <c r="S93" s="4"/>
      <c r="T93" s="4">
        <v>0</v>
      </c>
      <c r="U93" s="4"/>
      <c r="V93" s="4"/>
      <c r="W93" s="4"/>
      <c r="X93" s="47">
        <v>0</v>
      </c>
      <c r="Y93" s="12" t="s">
        <v>49</v>
      </c>
      <c r="Z93" s="47"/>
    </row>
    <row r="94" spans="1:26" ht="14.25" x14ac:dyDescent="0.2">
      <c r="M94" s="4"/>
      <c r="N94" s="11"/>
      <c r="P94" s="4" t="s">
        <v>66</v>
      </c>
      <c r="Q94" s="4"/>
      <c r="R94" s="4"/>
      <c r="S94" s="4"/>
      <c r="T94" s="4">
        <v>0</v>
      </c>
      <c r="U94" s="4"/>
      <c r="V94" s="16">
        <v>0.1</v>
      </c>
      <c r="W94" s="4"/>
      <c r="X94" s="47">
        <v>0</v>
      </c>
      <c r="Y94" s="12" t="s">
        <v>49</v>
      </c>
      <c r="Z94" s="47"/>
    </row>
    <row r="95" spans="1:26" ht="14.25" x14ac:dyDescent="0.2">
      <c r="A95" s="4" t="s">
        <v>105</v>
      </c>
      <c r="B95" s="4"/>
      <c r="C95" s="4"/>
      <c r="D95" s="4"/>
      <c r="E95" s="4"/>
      <c r="F95" s="4"/>
      <c r="G95" s="4"/>
      <c r="H95" s="4"/>
      <c r="I95" s="4">
        <v>3900</v>
      </c>
      <c r="J95" s="4"/>
      <c r="K95" s="4"/>
      <c r="L95" s="4"/>
      <c r="N95" s="12" t="s">
        <v>107</v>
      </c>
      <c r="P95" s="4" t="s">
        <v>67</v>
      </c>
      <c r="Q95" s="4"/>
      <c r="R95" s="4"/>
      <c r="S95" s="4"/>
      <c r="T95" s="4">
        <v>2.1</v>
      </c>
      <c r="U95" s="4"/>
      <c r="V95" s="16">
        <v>2</v>
      </c>
      <c r="W95" s="4"/>
      <c r="X95" s="47">
        <v>4</v>
      </c>
      <c r="Y95" s="12" t="s">
        <v>49</v>
      </c>
      <c r="Z95" s="47">
        <v>1</v>
      </c>
    </row>
    <row r="96" spans="1:26" ht="14.2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12"/>
      <c r="P96" s="4" t="s">
        <v>68</v>
      </c>
      <c r="Q96" s="4"/>
      <c r="R96" s="4"/>
      <c r="S96" s="4"/>
      <c r="T96" s="4">
        <v>0.5</v>
      </c>
      <c r="U96" s="4"/>
      <c r="V96" s="4"/>
      <c r="W96" s="4"/>
      <c r="X96" s="47">
        <v>0</v>
      </c>
      <c r="Y96" s="12" t="s">
        <v>49</v>
      </c>
      <c r="Z96" s="47"/>
    </row>
    <row r="97" spans="1:26" ht="14.25" x14ac:dyDescent="0.2">
      <c r="A97" s="4" t="s">
        <v>106</v>
      </c>
      <c r="B97" s="4"/>
      <c r="C97" s="4"/>
      <c r="D97" s="4"/>
      <c r="E97" s="4"/>
      <c r="F97" s="4"/>
      <c r="G97" s="4"/>
      <c r="H97" s="4"/>
      <c r="I97" s="4">
        <v>10</v>
      </c>
      <c r="J97" s="4"/>
      <c r="K97" s="4"/>
      <c r="L97" s="4"/>
      <c r="M97" s="4"/>
      <c r="N97" s="12" t="s">
        <v>108</v>
      </c>
      <c r="P97" s="4" t="s">
        <v>69</v>
      </c>
      <c r="Q97" s="4"/>
      <c r="R97" s="4"/>
      <c r="S97" s="4"/>
      <c r="T97" s="4">
        <v>0.2</v>
      </c>
      <c r="U97" s="4"/>
      <c r="V97" s="16">
        <v>0.1</v>
      </c>
      <c r="W97" s="4"/>
      <c r="X97" s="47">
        <v>0</v>
      </c>
      <c r="Y97" s="12" t="s">
        <v>49</v>
      </c>
      <c r="Z97" s="47"/>
    </row>
    <row r="98" spans="1:26" ht="14.2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12"/>
      <c r="P98" s="4" t="s">
        <v>54</v>
      </c>
      <c r="Q98" s="4"/>
      <c r="R98" s="4"/>
      <c r="S98" s="4"/>
      <c r="T98" s="4">
        <v>0.4</v>
      </c>
      <c r="U98" s="4"/>
      <c r="V98" s="4"/>
      <c r="W98" s="4"/>
      <c r="X98" s="47">
        <v>0.5</v>
      </c>
      <c r="Y98" s="12" t="s">
        <v>49</v>
      </c>
      <c r="Z98" s="47">
        <v>0.5</v>
      </c>
    </row>
    <row r="99" spans="1:26" ht="15" x14ac:dyDescent="0.25">
      <c r="A99" s="5" t="s">
        <v>112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12"/>
      <c r="P99" s="4" t="s">
        <v>55</v>
      </c>
      <c r="Q99" s="4"/>
      <c r="R99" s="4"/>
      <c r="S99" s="4"/>
      <c r="T99" s="4">
        <v>34</v>
      </c>
      <c r="U99" s="4"/>
      <c r="V99" s="4"/>
      <c r="W99" s="4"/>
      <c r="X99" s="47">
        <v>34</v>
      </c>
      <c r="Y99" s="12" t="s">
        <v>71</v>
      </c>
      <c r="Z99" s="47">
        <v>28</v>
      </c>
    </row>
    <row r="100" spans="1:26" ht="14.25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12"/>
      <c r="P100" s="4" t="s">
        <v>70</v>
      </c>
      <c r="Q100" s="4"/>
      <c r="R100" s="4"/>
      <c r="S100" s="4"/>
      <c r="T100" s="4">
        <v>301</v>
      </c>
      <c r="U100" s="4"/>
      <c r="V100" s="16">
        <v>302</v>
      </c>
      <c r="W100" s="4"/>
      <c r="X100" s="47">
        <v>302</v>
      </c>
      <c r="Y100" s="12" t="s">
        <v>71</v>
      </c>
      <c r="Z100" s="47">
        <v>325</v>
      </c>
    </row>
    <row r="101" spans="1:26" ht="14.25" x14ac:dyDescent="0.2">
      <c r="A101" s="9" t="s">
        <v>119</v>
      </c>
      <c r="B101" s="9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12"/>
      <c r="P101" s="13" t="s">
        <v>57</v>
      </c>
      <c r="Q101" s="13"/>
      <c r="R101" s="4"/>
      <c r="S101" s="4"/>
      <c r="T101" s="4"/>
      <c r="U101" s="4"/>
      <c r="V101" s="4"/>
      <c r="W101" s="4"/>
      <c r="X101" s="4"/>
      <c r="Y101" s="12"/>
    </row>
    <row r="102" spans="1:26" ht="14.2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12"/>
      <c r="P102" s="4" t="s">
        <v>50</v>
      </c>
      <c r="Q102" s="4"/>
      <c r="R102" s="4"/>
      <c r="S102" s="4"/>
      <c r="T102" s="4">
        <v>0</v>
      </c>
      <c r="U102" s="4"/>
      <c r="V102" s="4"/>
      <c r="W102" s="4"/>
      <c r="X102" s="4"/>
      <c r="Y102" s="12" t="s">
        <v>42</v>
      </c>
    </row>
    <row r="103" spans="1:26" ht="14.25" x14ac:dyDescent="0.2">
      <c r="A103" s="4" t="s">
        <v>0</v>
      </c>
      <c r="B103" s="4"/>
      <c r="C103" s="4"/>
      <c r="D103" s="4"/>
      <c r="E103" s="4"/>
      <c r="F103" s="4"/>
      <c r="G103" s="4"/>
      <c r="H103" s="4"/>
      <c r="I103" s="4" t="s">
        <v>122</v>
      </c>
      <c r="J103" s="4"/>
      <c r="K103" s="4"/>
      <c r="N103" s="12"/>
      <c r="P103" s="4" t="s">
        <v>51</v>
      </c>
      <c r="Q103" s="4"/>
      <c r="R103" s="4"/>
      <c r="S103" s="4"/>
      <c r="T103" s="4">
        <v>0</v>
      </c>
      <c r="U103" s="4"/>
      <c r="V103" s="4"/>
      <c r="W103" s="4"/>
      <c r="X103" s="4"/>
      <c r="Y103" s="12" t="s">
        <v>42</v>
      </c>
    </row>
    <row r="104" spans="1:26" ht="14.2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12"/>
      <c r="P104" s="4" t="s">
        <v>52</v>
      </c>
      <c r="Q104" s="4"/>
      <c r="R104" s="4"/>
      <c r="S104" s="4"/>
      <c r="T104" s="4">
        <v>0</v>
      </c>
      <c r="U104" s="4"/>
      <c r="V104" s="4"/>
      <c r="W104" s="4"/>
      <c r="X104" s="4"/>
      <c r="Y104" s="12" t="s">
        <v>42</v>
      </c>
    </row>
    <row r="105" spans="1:26" ht="14.25" x14ac:dyDescent="0.2">
      <c r="A105" s="4" t="s">
        <v>104</v>
      </c>
      <c r="B105" s="4"/>
      <c r="C105" s="4"/>
      <c r="D105" s="4"/>
      <c r="E105" s="4"/>
      <c r="F105" s="4"/>
      <c r="G105" s="4"/>
      <c r="H105" s="4"/>
      <c r="I105" s="4">
        <v>8.33</v>
      </c>
      <c r="J105" s="4"/>
      <c r="K105" s="28">
        <v>26.5</v>
      </c>
      <c r="L105" s="4"/>
      <c r="M105" s="47">
        <v>30</v>
      </c>
      <c r="N105" s="12" t="s">
        <v>26</v>
      </c>
      <c r="P105" s="4" t="s">
        <v>60</v>
      </c>
      <c r="Q105" s="4"/>
      <c r="R105" s="4"/>
      <c r="S105" s="4"/>
      <c r="T105" s="4">
        <v>0</v>
      </c>
      <c r="U105" s="4"/>
      <c r="V105" s="4"/>
      <c r="W105" s="4"/>
      <c r="X105" s="4"/>
      <c r="Y105" s="12" t="s">
        <v>42</v>
      </c>
    </row>
    <row r="106" spans="1:26" ht="14.25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2"/>
      <c r="P106" s="4" t="s">
        <v>61</v>
      </c>
      <c r="Q106" s="4"/>
      <c r="R106" s="4"/>
      <c r="S106" s="4"/>
      <c r="T106" s="4">
        <v>100</v>
      </c>
      <c r="U106" s="4"/>
      <c r="V106" s="4"/>
      <c r="W106" s="4"/>
      <c r="X106" s="4"/>
      <c r="Y106" s="12" t="s">
        <v>42</v>
      </c>
    </row>
    <row r="107" spans="1:26" ht="14.25" x14ac:dyDescent="0.2">
      <c r="A107" s="4" t="s">
        <v>105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N107" s="12" t="s">
        <v>107</v>
      </c>
      <c r="P107" s="4" t="s">
        <v>53</v>
      </c>
      <c r="Q107" s="4"/>
      <c r="R107" s="4"/>
      <c r="S107" s="4"/>
      <c r="T107" s="4">
        <v>100</v>
      </c>
      <c r="U107" s="4"/>
      <c r="V107" s="4"/>
      <c r="W107" s="4"/>
      <c r="X107" s="4"/>
      <c r="Y107" s="12" t="s">
        <v>42</v>
      </c>
    </row>
    <row r="108" spans="1:26" ht="14.25" x14ac:dyDescent="0.2">
      <c r="A108" s="4"/>
      <c r="B108" s="4"/>
      <c r="C108" s="4"/>
      <c r="D108" s="4"/>
      <c r="E108" s="4"/>
      <c r="F108" s="4"/>
      <c r="G108" s="4"/>
      <c r="H108" s="4"/>
      <c r="I108" s="4" t="s">
        <v>123</v>
      </c>
      <c r="J108" s="4"/>
      <c r="K108" s="4"/>
      <c r="L108" s="4"/>
      <c r="M108" s="4"/>
      <c r="N108" s="12"/>
      <c r="P108" s="4" t="s">
        <v>62</v>
      </c>
      <c r="Q108" s="4"/>
      <c r="R108" s="4"/>
      <c r="S108" s="4"/>
      <c r="T108" s="4">
        <v>100</v>
      </c>
      <c r="U108" s="4"/>
      <c r="V108" s="4"/>
      <c r="W108" s="4"/>
      <c r="X108" s="4">
        <v>0</v>
      </c>
      <c r="Y108" s="12" t="s">
        <v>42</v>
      </c>
      <c r="Z108">
        <v>50</v>
      </c>
    </row>
    <row r="109" spans="1:26" ht="14.25" x14ac:dyDescent="0.2">
      <c r="A109" s="4" t="s">
        <v>120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12" t="s">
        <v>115</v>
      </c>
      <c r="P109" s="4" t="s">
        <v>63</v>
      </c>
      <c r="Q109" s="4"/>
      <c r="R109" s="4"/>
      <c r="S109" s="4"/>
      <c r="T109" s="4">
        <v>100</v>
      </c>
      <c r="U109" s="4"/>
      <c r="V109" s="4"/>
      <c r="W109" s="4"/>
      <c r="X109" s="4"/>
      <c r="Y109" s="12" t="s">
        <v>42</v>
      </c>
    </row>
    <row r="110" spans="1:26" ht="14.2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12"/>
      <c r="P110" s="4" t="s">
        <v>64</v>
      </c>
      <c r="Q110" s="4"/>
      <c r="R110" s="4"/>
      <c r="S110" s="4"/>
      <c r="T110" s="4">
        <v>100</v>
      </c>
      <c r="U110" s="4"/>
      <c r="V110" s="4"/>
      <c r="W110" s="4"/>
      <c r="X110" s="4"/>
      <c r="Y110" s="12" t="s">
        <v>42</v>
      </c>
    </row>
    <row r="111" spans="1:26" ht="14.25" x14ac:dyDescent="0.2">
      <c r="A111" s="4" t="s">
        <v>121</v>
      </c>
      <c r="B111" s="4"/>
      <c r="C111" s="4"/>
      <c r="D111" s="4"/>
      <c r="E111" s="4"/>
      <c r="F111" s="4"/>
      <c r="G111" s="4"/>
      <c r="H111" s="4"/>
      <c r="I111" s="4" t="s">
        <v>124</v>
      </c>
      <c r="J111" s="4"/>
      <c r="K111" s="4"/>
      <c r="L111" s="4"/>
      <c r="M111" s="4"/>
      <c r="N111" s="12" t="s">
        <v>107</v>
      </c>
      <c r="P111" s="4" t="s">
        <v>65</v>
      </c>
      <c r="Q111" s="4"/>
      <c r="R111" s="4"/>
      <c r="S111" s="4"/>
      <c r="T111" s="4">
        <v>100</v>
      </c>
      <c r="U111" s="4"/>
      <c r="V111" s="4"/>
      <c r="W111" s="4"/>
      <c r="X111" s="4"/>
      <c r="Y111" s="12" t="s">
        <v>42</v>
      </c>
    </row>
    <row r="112" spans="1:26" ht="14.25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11"/>
      <c r="P112" s="4" t="s">
        <v>66</v>
      </c>
      <c r="Q112" s="4"/>
      <c r="R112" s="4"/>
      <c r="S112" s="4"/>
      <c r="T112" s="4">
        <v>100</v>
      </c>
      <c r="U112" s="4"/>
      <c r="V112" s="4"/>
      <c r="W112" s="4"/>
      <c r="X112" s="4"/>
      <c r="Y112" s="12" t="s">
        <v>42</v>
      </c>
    </row>
    <row r="113" spans="1:26" ht="14.25" x14ac:dyDescent="0.2">
      <c r="A113" s="4" t="s">
        <v>105</v>
      </c>
      <c r="B113" s="4"/>
      <c r="C113" s="4"/>
      <c r="D113" s="4"/>
      <c r="E113" s="4"/>
      <c r="F113" s="4"/>
      <c r="G113" s="4"/>
      <c r="H113" s="4"/>
      <c r="I113" s="4">
        <v>1235</v>
      </c>
      <c r="J113" s="4"/>
      <c r="K113" s="4"/>
      <c r="L113" s="4"/>
      <c r="M113" s="4"/>
      <c r="N113" s="12" t="s">
        <v>107</v>
      </c>
      <c r="P113" s="4" t="s">
        <v>67</v>
      </c>
      <c r="Q113" s="4"/>
      <c r="R113" s="4"/>
      <c r="S113" s="4"/>
      <c r="T113" s="4">
        <v>50</v>
      </c>
      <c r="U113" s="4"/>
      <c r="V113" s="4"/>
      <c r="W113" s="4"/>
      <c r="X113" s="47">
        <v>0</v>
      </c>
      <c r="Y113" s="12" t="s">
        <v>42</v>
      </c>
      <c r="Z113">
        <v>50</v>
      </c>
    </row>
    <row r="114" spans="1:26" ht="14.2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12"/>
      <c r="P114" s="4" t="s">
        <v>68</v>
      </c>
      <c r="Q114" s="4"/>
      <c r="R114" s="4"/>
      <c r="S114" s="4"/>
      <c r="T114" s="4">
        <v>100</v>
      </c>
      <c r="U114" s="4"/>
      <c r="V114" s="4"/>
      <c r="W114" s="4"/>
      <c r="X114" s="4"/>
      <c r="Y114" s="12" t="s">
        <v>42</v>
      </c>
    </row>
    <row r="115" spans="1:26" ht="14.25" x14ac:dyDescent="0.2">
      <c r="A115" s="9" t="s">
        <v>126</v>
      </c>
      <c r="B115" s="9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12"/>
      <c r="P115" s="4" t="s">
        <v>69</v>
      </c>
      <c r="Q115" s="4"/>
      <c r="R115" s="4"/>
      <c r="S115" s="4"/>
      <c r="T115" s="4">
        <v>100</v>
      </c>
      <c r="U115" s="4"/>
      <c r="V115" s="4"/>
      <c r="W115" s="4"/>
      <c r="X115" s="4"/>
      <c r="Y115" s="12" t="s">
        <v>42</v>
      </c>
    </row>
    <row r="116" spans="1:26" ht="14.2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12"/>
      <c r="P116" s="4" t="s">
        <v>54</v>
      </c>
      <c r="Q116" s="4"/>
      <c r="R116" s="4"/>
      <c r="S116" s="4"/>
      <c r="T116" s="4">
        <v>100</v>
      </c>
      <c r="U116" s="4"/>
      <c r="V116" s="4"/>
      <c r="W116" s="4"/>
      <c r="X116" s="4"/>
      <c r="Y116" s="12" t="s">
        <v>42</v>
      </c>
    </row>
    <row r="117" spans="1:26" ht="14.25" x14ac:dyDescent="0.2">
      <c r="A117" s="4" t="s">
        <v>0</v>
      </c>
      <c r="B117" s="4"/>
      <c r="C117" s="4"/>
      <c r="D117" s="4"/>
      <c r="E117" s="4"/>
      <c r="F117" s="4"/>
      <c r="G117" s="4"/>
      <c r="H117" s="4"/>
      <c r="I117" s="4" t="s">
        <v>122</v>
      </c>
      <c r="J117" s="4"/>
      <c r="K117" s="4"/>
      <c r="M117" s="49" t="s">
        <v>245</v>
      </c>
      <c r="N117" s="12"/>
      <c r="P117" s="4"/>
      <c r="Q117" s="4"/>
      <c r="R117" s="4"/>
      <c r="S117" s="4"/>
      <c r="T117" s="4"/>
      <c r="U117" s="4"/>
      <c r="V117" s="4"/>
      <c r="W117" s="4"/>
      <c r="X117" s="4"/>
      <c r="Y117" s="12"/>
    </row>
    <row r="118" spans="1:26" ht="14.25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12"/>
      <c r="P118" s="9" t="s">
        <v>44</v>
      </c>
      <c r="Q118" s="9"/>
      <c r="R118" s="9"/>
      <c r="S118" s="9"/>
      <c r="T118" s="4"/>
      <c r="U118" s="4"/>
      <c r="V118" s="4"/>
      <c r="W118" s="4"/>
      <c r="X118" s="4"/>
      <c r="Y118" s="12"/>
    </row>
    <row r="119" spans="1:26" ht="14.25" x14ac:dyDescent="0.2">
      <c r="A119" s="4" t="s">
        <v>104</v>
      </c>
      <c r="B119" s="4"/>
      <c r="C119" s="4"/>
      <c r="D119" s="4"/>
      <c r="E119" s="4"/>
      <c r="F119" s="4"/>
      <c r="G119" s="4"/>
      <c r="H119" s="4"/>
      <c r="I119" s="4">
        <v>1.89</v>
      </c>
      <c r="J119" s="4"/>
      <c r="K119" s="4">
        <v>0</v>
      </c>
      <c r="L119" s="4"/>
      <c r="M119" s="47">
        <v>77.5</v>
      </c>
      <c r="N119" s="12" t="s">
        <v>26</v>
      </c>
      <c r="P119" s="4" t="s">
        <v>48</v>
      </c>
      <c r="Q119" s="4"/>
      <c r="R119" s="4"/>
      <c r="S119" s="4"/>
      <c r="T119" s="4">
        <v>7.7</v>
      </c>
      <c r="U119" s="4"/>
      <c r="V119" s="4"/>
      <c r="W119" s="4"/>
      <c r="X119" s="47">
        <v>7.7</v>
      </c>
      <c r="Y119" s="12" t="s">
        <v>49</v>
      </c>
    </row>
    <row r="120" spans="1:26" ht="14.2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12"/>
      <c r="P120" s="4" t="s">
        <v>50</v>
      </c>
      <c r="Q120" s="4"/>
      <c r="R120" s="4"/>
      <c r="S120" s="4"/>
      <c r="T120" s="4">
        <v>1.2</v>
      </c>
      <c r="U120" s="4"/>
      <c r="V120" s="4"/>
      <c r="W120" s="4"/>
      <c r="X120" s="47">
        <v>0</v>
      </c>
      <c r="Y120" s="12" t="s">
        <v>49</v>
      </c>
    </row>
    <row r="121" spans="1:26" ht="14.25" x14ac:dyDescent="0.2">
      <c r="A121" s="4" t="s">
        <v>105</v>
      </c>
      <c r="B121" s="4"/>
      <c r="C121" s="4"/>
      <c r="D121" s="4"/>
      <c r="E121" s="4"/>
      <c r="F121" s="4"/>
      <c r="G121" s="4"/>
      <c r="H121" s="4"/>
      <c r="I121" s="4">
        <v>4250</v>
      </c>
      <c r="J121" s="4"/>
      <c r="K121" s="4"/>
      <c r="L121" s="4"/>
      <c r="M121" s="4"/>
      <c r="N121" s="12" t="s">
        <v>107</v>
      </c>
      <c r="P121" s="4" t="s">
        <v>51</v>
      </c>
      <c r="Q121" s="4"/>
      <c r="R121" s="4"/>
      <c r="S121" s="4"/>
      <c r="T121" s="4">
        <v>3.8</v>
      </c>
      <c r="U121" s="4"/>
      <c r="V121" s="4"/>
      <c r="W121" s="4"/>
      <c r="X121" s="47">
        <v>3.8</v>
      </c>
      <c r="Y121" s="12" t="s">
        <v>49</v>
      </c>
    </row>
    <row r="122" spans="1:26" ht="14.25" x14ac:dyDescent="0.2">
      <c r="A122" s="4"/>
      <c r="B122" s="4"/>
      <c r="C122" s="4"/>
      <c r="D122" s="4"/>
      <c r="E122" s="4"/>
      <c r="F122" s="4"/>
      <c r="G122" s="4"/>
      <c r="H122" s="4"/>
      <c r="J122" s="4"/>
      <c r="K122" s="4"/>
      <c r="L122" s="4"/>
      <c r="M122" s="4"/>
      <c r="N122" s="12"/>
      <c r="P122" s="4" t="s">
        <v>52</v>
      </c>
      <c r="Q122" s="4"/>
      <c r="R122" s="4"/>
      <c r="S122" s="4"/>
      <c r="T122" s="4">
        <v>1.8</v>
      </c>
      <c r="U122" s="4"/>
      <c r="V122" s="4"/>
      <c r="W122" s="4"/>
      <c r="X122" s="47">
        <v>1.8</v>
      </c>
      <c r="Y122" s="12" t="s">
        <v>49</v>
      </c>
    </row>
    <row r="123" spans="1:26" ht="14.25" x14ac:dyDescent="0.2">
      <c r="A123" s="4" t="s">
        <v>120</v>
      </c>
      <c r="B123" s="4"/>
      <c r="C123" s="4"/>
      <c r="D123" s="4"/>
      <c r="E123" s="4"/>
      <c r="F123" s="4"/>
      <c r="G123" s="4"/>
      <c r="H123" s="4"/>
      <c r="I123" s="4" t="s">
        <v>123</v>
      </c>
      <c r="J123" s="4"/>
      <c r="K123" s="4"/>
      <c r="L123" s="4"/>
      <c r="M123" s="4"/>
      <c r="N123" s="12" t="s">
        <v>115</v>
      </c>
      <c r="P123" s="4" t="s">
        <v>62</v>
      </c>
      <c r="Q123" s="4"/>
      <c r="R123" s="4"/>
      <c r="S123" s="4"/>
      <c r="T123" s="4">
        <v>0.8</v>
      </c>
      <c r="U123" s="4"/>
      <c r="V123" s="4"/>
      <c r="W123" s="4"/>
      <c r="X123" s="47">
        <v>0</v>
      </c>
      <c r="Y123" s="12" t="s">
        <v>49</v>
      </c>
    </row>
    <row r="124" spans="1:26" ht="14.25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N124" s="12"/>
      <c r="P124" s="4" t="s">
        <v>54</v>
      </c>
      <c r="Q124" s="4"/>
      <c r="R124" s="4"/>
      <c r="S124" s="4"/>
      <c r="T124" s="4">
        <v>0.1</v>
      </c>
      <c r="U124" s="4"/>
      <c r="V124" s="4"/>
      <c r="W124" s="4"/>
      <c r="X124" s="47">
        <v>0.1</v>
      </c>
      <c r="Y124" s="12" t="s">
        <v>49</v>
      </c>
    </row>
    <row r="125" spans="1:26" ht="14.25" x14ac:dyDescent="0.2">
      <c r="A125" s="4" t="s">
        <v>121</v>
      </c>
      <c r="B125" s="4"/>
      <c r="C125" s="4"/>
      <c r="D125" s="4"/>
      <c r="E125" s="4"/>
      <c r="F125" s="4"/>
      <c r="G125" s="4"/>
      <c r="H125" s="4"/>
      <c r="I125" s="4" t="s">
        <v>124</v>
      </c>
      <c r="J125" s="4"/>
      <c r="K125" s="4"/>
      <c r="L125" s="4"/>
      <c r="M125" s="4"/>
      <c r="N125" s="12" t="s">
        <v>107</v>
      </c>
      <c r="P125" s="4" t="s">
        <v>55</v>
      </c>
      <c r="Q125" s="4"/>
      <c r="R125" s="4"/>
      <c r="S125" s="4"/>
      <c r="T125" s="4">
        <v>19</v>
      </c>
      <c r="U125" s="4"/>
      <c r="V125" s="4"/>
      <c r="W125" s="4"/>
      <c r="X125" s="47">
        <v>2</v>
      </c>
      <c r="Y125" s="12" t="s">
        <v>80</v>
      </c>
    </row>
    <row r="126" spans="1:26" ht="14.2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11"/>
      <c r="P126" s="4" t="s">
        <v>56</v>
      </c>
      <c r="Q126" s="4"/>
      <c r="R126" s="4"/>
      <c r="S126" s="4"/>
      <c r="T126" s="4">
        <v>9</v>
      </c>
      <c r="U126" s="4"/>
      <c r="V126" s="4"/>
      <c r="W126" s="4"/>
      <c r="X126" s="47">
        <v>19</v>
      </c>
      <c r="Y126" s="12" t="s">
        <v>42</v>
      </c>
    </row>
    <row r="127" spans="1:26" ht="14.25" x14ac:dyDescent="0.2">
      <c r="A127" s="4" t="s">
        <v>105</v>
      </c>
      <c r="B127" s="4"/>
      <c r="C127" s="4"/>
      <c r="D127" s="4"/>
      <c r="E127" s="4"/>
      <c r="F127" s="4"/>
      <c r="G127" s="4"/>
      <c r="H127" s="4"/>
      <c r="I127" s="4">
        <v>1235</v>
      </c>
      <c r="J127" s="4"/>
      <c r="K127" s="4"/>
      <c r="L127" s="4"/>
      <c r="M127" s="4"/>
      <c r="N127" s="12" t="s">
        <v>107</v>
      </c>
      <c r="P127" s="13" t="s">
        <v>57</v>
      </c>
      <c r="Q127" s="13"/>
      <c r="R127" s="4"/>
      <c r="S127" s="4"/>
      <c r="T127" s="4"/>
      <c r="U127" s="4"/>
      <c r="V127" s="4"/>
      <c r="W127" s="4"/>
      <c r="X127" s="47">
        <v>2</v>
      </c>
      <c r="Y127" s="12"/>
    </row>
    <row r="128" spans="1:26" ht="14.2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12"/>
      <c r="P128" s="4" t="s">
        <v>50</v>
      </c>
      <c r="R128" s="4"/>
      <c r="S128" s="4"/>
      <c r="T128" s="4">
        <v>0</v>
      </c>
      <c r="U128" s="4"/>
      <c r="V128" s="4"/>
      <c r="W128" s="4"/>
      <c r="X128" s="47"/>
      <c r="Y128" s="12" t="s">
        <v>42</v>
      </c>
    </row>
    <row r="129" spans="1:25" ht="14.2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12"/>
      <c r="P129" s="4" t="s">
        <v>51</v>
      </c>
      <c r="Q129" s="4"/>
      <c r="R129" s="4"/>
      <c r="S129" s="4"/>
      <c r="T129" s="4">
        <v>0</v>
      </c>
      <c r="U129" s="4"/>
      <c r="V129" s="4"/>
      <c r="W129" s="4"/>
      <c r="X129" s="47">
        <v>0</v>
      </c>
      <c r="Y129" s="12" t="s">
        <v>42</v>
      </c>
    </row>
    <row r="130" spans="1:25" ht="14.25" x14ac:dyDescent="0.2">
      <c r="A130" s="9" t="s">
        <v>127</v>
      </c>
      <c r="B130" s="9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12"/>
      <c r="P130" s="4" t="s">
        <v>52</v>
      </c>
      <c r="Q130" s="4"/>
      <c r="R130" s="4"/>
      <c r="S130" s="4"/>
      <c r="T130" s="4">
        <v>0</v>
      </c>
      <c r="U130" s="4"/>
      <c r="V130" s="4"/>
      <c r="W130" s="4"/>
      <c r="X130" s="47">
        <v>0</v>
      </c>
      <c r="Y130" s="12" t="s">
        <v>42</v>
      </c>
    </row>
    <row r="131" spans="1:25" ht="14.2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12"/>
      <c r="P131" s="4" t="s">
        <v>62</v>
      </c>
      <c r="Q131" s="4"/>
      <c r="R131" s="4"/>
      <c r="S131" s="4"/>
      <c r="T131" s="4">
        <v>100</v>
      </c>
      <c r="U131" s="4"/>
      <c r="V131" s="4"/>
      <c r="W131" s="4"/>
      <c r="X131" s="47">
        <v>0</v>
      </c>
      <c r="Y131" s="12" t="s">
        <v>42</v>
      </c>
    </row>
    <row r="132" spans="1:25" ht="14.25" x14ac:dyDescent="0.2">
      <c r="A132" s="4" t="s">
        <v>0</v>
      </c>
      <c r="B132" s="4"/>
      <c r="C132" s="4"/>
      <c r="D132" s="4"/>
      <c r="E132" s="4"/>
      <c r="F132" s="4"/>
      <c r="G132" s="4"/>
      <c r="H132" s="4"/>
      <c r="I132" s="4" t="s">
        <v>128</v>
      </c>
      <c r="J132" s="4"/>
      <c r="K132" s="4"/>
      <c r="L132" s="4"/>
      <c r="M132" s="4"/>
      <c r="N132" s="12"/>
      <c r="P132" s="4" t="s">
        <v>54</v>
      </c>
      <c r="Q132" s="4"/>
      <c r="R132" s="4"/>
      <c r="S132" s="4"/>
      <c r="T132" s="4">
        <v>100</v>
      </c>
      <c r="U132" s="4"/>
      <c r="V132" s="4"/>
      <c r="W132" s="4"/>
      <c r="X132" s="47">
        <v>100</v>
      </c>
      <c r="Y132" s="12" t="s">
        <v>42</v>
      </c>
    </row>
    <row r="133" spans="1:25" ht="14.25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12"/>
      <c r="P133" s="4"/>
      <c r="Q133" s="4"/>
      <c r="R133" s="4"/>
      <c r="S133" s="4"/>
      <c r="T133" s="4"/>
      <c r="U133" s="4"/>
      <c r="V133" s="4"/>
      <c r="W133" s="4"/>
      <c r="X133" s="47">
        <v>50</v>
      </c>
      <c r="Y133" s="12"/>
    </row>
    <row r="134" spans="1:25" ht="15" x14ac:dyDescent="0.25">
      <c r="A134" s="4" t="s">
        <v>104</v>
      </c>
      <c r="B134" s="4"/>
      <c r="C134" s="4"/>
      <c r="D134" s="4"/>
      <c r="E134" s="4"/>
      <c r="F134" s="4"/>
      <c r="G134" s="4"/>
      <c r="H134" s="4"/>
      <c r="I134" s="4">
        <v>0.15</v>
      </c>
      <c r="J134" s="4"/>
      <c r="K134" s="28">
        <v>29.3</v>
      </c>
      <c r="L134" s="4"/>
      <c r="M134" s="47">
        <v>77.5</v>
      </c>
      <c r="N134" s="12" t="s">
        <v>26</v>
      </c>
      <c r="P134" s="5" t="s">
        <v>72</v>
      </c>
      <c r="Q134" s="4"/>
      <c r="R134" s="4"/>
      <c r="S134" s="4"/>
      <c r="T134" s="4"/>
      <c r="U134" s="4"/>
      <c r="V134" s="4"/>
      <c r="W134" s="4"/>
      <c r="Y134" s="12"/>
    </row>
    <row r="135" spans="1:25" ht="14.2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12"/>
      <c r="P135" s="4" t="s">
        <v>73</v>
      </c>
      <c r="Q135" s="4"/>
      <c r="R135" s="4"/>
      <c r="S135" s="4"/>
      <c r="T135" s="4">
        <v>0</v>
      </c>
      <c r="U135" s="4"/>
      <c r="V135" s="4"/>
      <c r="W135" s="4"/>
      <c r="X135" s="4"/>
      <c r="Y135" s="12" t="s">
        <v>35</v>
      </c>
    </row>
    <row r="136" spans="1:25" ht="14.25" x14ac:dyDescent="0.2">
      <c r="A136" s="4" t="s">
        <v>105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12" t="s">
        <v>107</v>
      </c>
      <c r="P136" s="4" t="s">
        <v>74</v>
      </c>
      <c r="Q136" s="4"/>
      <c r="R136" s="4"/>
      <c r="S136" s="4"/>
      <c r="T136" s="4">
        <v>0</v>
      </c>
      <c r="U136" s="4"/>
      <c r="V136" s="4"/>
      <c r="W136" s="4"/>
      <c r="X136" s="4"/>
      <c r="Y136" s="12" t="s">
        <v>35</v>
      </c>
    </row>
    <row r="137" spans="1:25" ht="14.25" x14ac:dyDescent="0.2">
      <c r="A137" s="4"/>
      <c r="B137" s="4"/>
      <c r="C137" s="4"/>
      <c r="D137" s="4"/>
      <c r="E137" s="4"/>
      <c r="F137" s="4"/>
      <c r="G137" s="4"/>
      <c r="H137" s="4"/>
      <c r="I137" s="4" t="s">
        <v>123</v>
      </c>
      <c r="J137" s="4"/>
      <c r="K137" s="4"/>
      <c r="L137" s="4"/>
      <c r="M137" s="4"/>
      <c r="N137" s="12"/>
      <c r="P137" s="4" t="s">
        <v>75</v>
      </c>
      <c r="Q137" s="4"/>
      <c r="R137" s="4"/>
      <c r="S137" s="4"/>
      <c r="T137" s="4">
        <v>0</v>
      </c>
      <c r="U137" s="4"/>
      <c r="V137" s="4"/>
      <c r="W137" s="4"/>
      <c r="X137" s="4"/>
      <c r="Y137" s="12" t="s">
        <v>27</v>
      </c>
    </row>
    <row r="138" spans="1:25" ht="14.25" x14ac:dyDescent="0.2">
      <c r="A138" s="4" t="s">
        <v>120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12" t="s">
        <v>115</v>
      </c>
      <c r="P138" s="4" t="s">
        <v>76</v>
      </c>
      <c r="Q138" s="4"/>
      <c r="R138" s="4"/>
      <c r="S138" s="4"/>
      <c r="T138" s="4">
        <v>0</v>
      </c>
      <c r="U138" s="4"/>
      <c r="V138" s="4"/>
      <c r="W138" s="4"/>
      <c r="X138" s="4"/>
      <c r="Y138" s="12" t="s">
        <v>27</v>
      </c>
    </row>
    <row r="139" spans="1:25" ht="14.25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12"/>
      <c r="P139" s="4" t="s">
        <v>77</v>
      </c>
      <c r="Q139" s="4"/>
      <c r="R139" s="4"/>
      <c r="S139" s="4"/>
      <c r="T139" s="4">
        <v>195</v>
      </c>
      <c r="U139" s="4"/>
      <c r="V139" s="22">
        <v>0</v>
      </c>
      <c r="W139" s="4"/>
      <c r="X139" s="47">
        <v>0</v>
      </c>
      <c r="Y139" s="12" t="s">
        <v>27</v>
      </c>
    </row>
    <row r="140" spans="1:25" ht="14.25" x14ac:dyDescent="0.2">
      <c r="A140" s="4" t="s">
        <v>121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12" t="s">
        <v>107</v>
      </c>
      <c r="P140" s="4" t="s">
        <v>78</v>
      </c>
      <c r="Q140" s="4"/>
      <c r="R140" s="4"/>
      <c r="S140" s="4"/>
      <c r="T140" s="4">
        <v>0</v>
      </c>
      <c r="U140" s="4"/>
      <c r="V140" s="4"/>
      <c r="W140" s="4"/>
      <c r="X140" s="4"/>
      <c r="Y140" s="12" t="s">
        <v>79</v>
      </c>
    </row>
    <row r="141" spans="1:25" ht="14.2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11"/>
      <c r="P141" s="4"/>
      <c r="Q141" s="4"/>
      <c r="R141" s="4"/>
      <c r="S141" s="4"/>
      <c r="T141" s="4"/>
      <c r="U141" s="4"/>
      <c r="V141" s="4"/>
      <c r="W141" s="4"/>
      <c r="X141" s="4"/>
      <c r="Y141" s="12"/>
    </row>
    <row r="142" spans="1:25" ht="14.25" x14ac:dyDescent="0.2">
      <c r="A142" s="4" t="s">
        <v>105</v>
      </c>
      <c r="B142" s="4"/>
      <c r="C142" s="4"/>
      <c r="D142" s="4"/>
      <c r="E142" s="4"/>
      <c r="F142" s="4"/>
      <c r="G142" s="4"/>
      <c r="H142" s="4"/>
      <c r="I142" s="4">
        <v>8341.5</v>
      </c>
      <c r="J142" s="4"/>
      <c r="K142" s="4"/>
      <c r="L142" s="4"/>
      <c r="M142" s="4"/>
      <c r="N142" s="12" t="s">
        <v>107</v>
      </c>
      <c r="P142" s="4"/>
      <c r="Q142" s="4"/>
      <c r="R142" s="4"/>
      <c r="S142" s="4"/>
      <c r="T142" s="4"/>
      <c r="U142" s="4"/>
      <c r="V142" s="4"/>
      <c r="W142" s="4"/>
      <c r="X142" s="4"/>
      <c r="Y142" s="12"/>
    </row>
    <row r="143" spans="1:25" ht="14.2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12"/>
      <c r="P143" s="4"/>
      <c r="Q143" s="4"/>
      <c r="R143" s="4"/>
      <c r="S143" s="4"/>
      <c r="T143" s="4"/>
      <c r="U143" s="4"/>
      <c r="V143" s="4"/>
      <c r="W143" s="4"/>
      <c r="X143" s="4"/>
      <c r="Y143" s="12"/>
    </row>
    <row r="144" spans="1:25" ht="14.25" x14ac:dyDescent="0.2">
      <c r="A144" s="4" t="s">
        <v>106</v>
      </c>
      <c r="B144" s="4"/>
      <c r="C144" s="4"/>
      <c r="D144" s="4"/>
      <c r="E144" s="4"/>
      <c r="F144" s="4"/>
      <c r="G144" s="4"/>
      <c r="H144" s="4"/>
      <c r="I144" s="4">
        <v>3</v>
      </c>
      <c r="J144" s="4"/>
      <c r="K144" s="4"/>
      <c r="L144" s="4"/>
      <c r="M144" s="4"/>
      <c r="N144" s="12" t="s">
        <v>108</v>
      </c>
      <c r="P144" s="4"/>
      <c r="Q144" s="4"/>
      <c r="R144" s="4"/>
      <c r="S144" s="4"/>
      <c r="T144" s="4"/>
      <c r="U144" s="4"/>
      <c r="V144" s="4"/>
      <c r="W144" s="4"/>
      <c r="X144" s="4"/>
      <c r="Y144" s="12"/>
    </row>
    <row r="145" spans="1:28" ht="14.25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12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8" ht="14.25" x14ac:dyDescent="0.2">
      <c r="A146" s="9" t="s">
        <v>125</v>
      </c>
      <c r="B146" s="9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12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8" ht="14.2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12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8" ht="14.25" x14ac:dyDescent="0.2">
      <c r="A148" s="4" t="s">
        <v>0</v>
      </c>
      <c r="B148" s="4"/>
      <c r="C148" s="4"/>
      <c r="D148" s="4"/>
      <c r="E148" s="4"/>
      <c r="F148" s="4"/>
      <c r="G148" s="4"/>
      <c r="H148" s="4"/>
      <c r="I148" s="4" t="s">
        <v>122</v>
      </c>
      <c r="J148" s="4"/>
      <c r="K148" s="4"/>
      <c r="L148" s="4"/>
      <c r="M148" s="4"/>
      <c r="N148" s="12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8" ht="14.2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12"/>
      <c r="P149" s="4" t="s">
        <v>288</v>
      </c>
      <c r="Q149" s="4"/>
      <c r="R149" s="4"/>
      <c r="S149" s="4"/>
      <c r="T149" s="4"/>
      <c r="U149" s="4"/>
      <c r="V149" s="4"/>
      <c r="W149" s="4"/>
      <c r="X149" s="4"/>
      <c r="Y149" s="4"/>
    </row>
    <row r="150" spans="1:28" ht="14.25" x14ac:dyDescent="0.2">
      <c r="A150" s="4" t="s">
        <v>104</v>
      </c>
      <c r="B150" s="4"/>
      <c r="C150" s="4"/>
      <c r="D150" s="4"/>
      <c r="E150" s="4"/>
      <c r="F150" s="4"/>
      <c r="G150" s="4"/>
      <c r="H150" s="4"/>
      <c r="I150" s="4">
        <v>5.2</v>
      </c>
      <c r="J150" s="4"/>
      <c r="K150" s="4">
        <v>0</v>
      </c>
      <c r="L150" s="4"/>
      <c r="M150" s="4">
        <v>0</v>
      </c>
      <c r="N150" s="12" t="s">
        <v>26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8" ht="1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12"/>
      <c r="Q151" s="4" t="s">
        <v>289</v>
      </c>
      <c r="R151" s="4" t="s">
        <v>296</v>
      </c>
      <c r="S151" s="4" t="s">
        <v>295</v>
      </c>
      <c r="T151" s="4" t="s">
        <v>292</v>
      </c>
      <c r="U151" s="4" t="s">
        <v>309</v>
      </c>
      <c r="V151" s="4"/>
      <c r="W151" s="4"/>
      <c r="X151" s="5"/>
      <c r="Y151" s="5"/>
      <c r="Z151" s="1"/>
      <c r="AA151" s="1"/>
      <c r="AB151" s="1"/>
    </row>
    <row r="152" spans="1:28" ht="14.25" x14ac:dyDescent="0.2">
      <c r="A152" s="4" t="s">
        <v>105</v>
      </c>
      <c r="B152" s="4"/>
      <c r="C152" s="4"/>
      <c r="D152" s="4"/>
      <c r="E152" s="4"/>
      <c r="F152" s="4"/>
      <c r="G152" s="4"/>
      <c r="H152" s="4"/>
      <c r="I152" s="4">
        <v>4250</v>
      </c>
      <c r="J152" s="4"/>
      <c r="K152" s="4"/>
      <c r="L152" s="4"/>
      <c r="M152" s="4"/>
      <c r="N152" s="12" t="s">
        <v>107</v>
      </c>
      <c r="P152" s="4" t="s">
        <v>293</v>
      </c>
      <c r="Q152" s="4">
        <v>24.6</v>
      </c>
      <c r="R152" s="4">
        <f>(T152-S152)</f>
        <v>855</v>
      </c>
      <c r="S152" s="4">
        <v>2219</v>
      </c>
      <c r="T152" s="4">
        <v>3074</v>
      </c>
      <c r="U152" s="4">
        <v>12000</v>
      </c>
      <c r="V152" s="4"/>
      <c r="W152" s="4"/>
      <c r="X152" s="4"/>
      <c r="Y152" s="4"/>
      <c r="AA152" s="4"/>
    </row>
    <row r="153" spans="1:28" ht="14.25" x14ac:dyDescent="0.2">
      <c r="A153" s="4"/>
      <c r="B153" s="4"/>
      <c r="C153" s="4"/>
      <c r="D153" s="4"/>
      <c r="E153" s="4"/>
      <c r="F153" s="4"/>
      <c r="G153" s="4"/>
      <c r="H153" s="4"/>
      <c r="J153" s="4"/>
      <c r="K153" s="4"/>
      <c r="L153" s="4"/>
      <c r="M153" s="4"/>
      <c r="N153" s="12"/>
      <c r="P153" s="4" t="s">
        <v>290</v>
      </c>
      <c r="Q153" s="4">
        <v>24.2</v>
      </c>
      <c r="R153" s="4">
        <f t="shared" ref="R153:R155" si="0">(T153-S153)</f>
        <v>1168</v>
      </c>
      <c r="S153" s="4">
        <v>2261</v>
      </c>
      <c r="T153" s="4">
        <v>3429</v>
      </c>
      <c r="U153" s="4">
        <v>11559</v>
      </c>
      <c r="V153" s="4"/>
      <c r="W153" s="4"/>
      <c r="X153" s="4"/>
      <c r="Y153" s="4"/>
      <c r="AA153" s="4"/>
    </row>
    <row r="154" spans="1:28" ht="14.25" x14ac:dyDescent="0.2">
      <c r="A154" s="4" t="s">
        <v>120</v>
      </c>
      <c r="B154" s="4"/>
      <c r="C154" s="4"/>
      <c r="D154" s="4"/>
      <c r="E154" s="4"/>
      <c r="F154" s="4"/>
      <c r="G154" s="4"/>
      <c r="H154" s="4"/>
      <c r="I154" s="4" t="s">
        <v>123</v>
      </c>
      <c r="J154" s="4"/>
      <c r="K154" s="4"/>
      <c r="L154" s="4"/>
      <c r="M154" s="4"/>
      <c r="N154" s="12" t="s">
        <v>115</v>
      </c>
      <c r="P154" s="4" t="s">
        <v>291</v>
      </c>
      <c r="Q154" s="4">
        <v>22.9</v>
      </c>
      <c r="R154" s="4">
        <f t="shared" si="0"/>
        <v>765</v>
      </c>
      <c r="S154" s="4">
        <v>2132</v>
      </c>
      <c r="T154" s="4">
        <v>2897</v>
      </c>
      <c r="U154" s="4">
        <v>10159</v>
      </c>
      <c r="V154" s="4"/>
      <c r="W154" s="4"/>
      <c r="X154" s="4"/>
      <c r="Y154" s="4"/>
      <c r="AA154" s="4"/>
    </row>
    <row r="155" spans="1:28" ht="14.2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N155" s="12"/>
      <c r="P155" s="4" t="s">
        <v>294</v>
      </c>
      <c r="Q155" s="4">
        <v>20.7</v>
      </c>
      <c r="R155" s="4">
        <f t="shared" si="0"/>
        <v>610</v>
      </c>
      <c r="S155" s="4">
        <v>2061</v>
      </c>
      <c r="T155" s="4">
        <v>2671</v>
      </c>
      <c r="U155" s="4">
        <v>7700</v>
      </c>
      <c r="V155" s="4"/>
      <c r="W155" s="4"/>
      <c r="X155" s="4"/>
      <c r="Y155" s="4"/>
    </row>
    <row r="156" spans="1:28" ht="14.25" x14ac:dyDescent="0.2">
      <c r="A156" s="4" t="s">
        <v>121</v>
      </c>
      <c r="B156" s="4"/>
      <c r="C156" s="4"/>
      <c r="D156" s="4"/>
      <c r="E156" s="4"/>
      <c r="F156" s="4"/>
      <c r="G156" s="4"/>
      <c r="H156" s="4"/>
      <c r="I156" s="4" t="s">
        <v>124</v>
      </c>
      <c r="J156" s="4"/>
      <c r="K156" s="4"/>
      <c r="L156" s="4"/>
      <c r="M156" s="4"/>
      <c r="N156" s="12" t="s">
        <v>107</v>
      </c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8" ht="14.25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11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8" ht="14.25" x14ac:dyDescent="0.2">
      <c r="A158" s="4" t="s">
        <v>105</v>
      </c>
      <c r="B158" s="4"/>
      <c r="C158" s="4"/>
      <c r="D158" s="4"/>
      <c r="E158" s="4"/>
      <c r="F158" s="4"/>
      <c r="G158" s="4"/>
      <c r="H158" s="4"/>
      <c r="I158" s="4">
        <v>1235</v>
      </c>
      <c r="J158" s="4"/>
      <c r="K158" s="4"/>
      <c r="L158" s="4"/>
      <c r="M158" s="4"/>
      <c r="N158" s="12" t="s">
        <v>107</v>
      </c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8" ht="14.2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8" ht="14.25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1:19" ht="14.25" x14ac:dyDescent="0.2">
      <c r="A161" s="9" t="s">
        <v>129</v>
      </c>
      <c r="B161" s="9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12"/>
    </row>
    <row r="162" spans="1:19" ht="14.2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12"/>
    </row>
    <row r="163" spans="1:19" ht="14.25" x14ac:dyDescent="0.2">
      <c r="A163" s="4" t="s">
        <v>0</v>
      </c>
      <c r="B163" s="4"/>
      <c r="C163" s="4"/>
      <c r="D163" s="4"/>
      <c r="E163" s="4"/>
      <c r="F163" s="4"/>
      <c r="G163" s="4"/>
      <c r="H163" s="4"/>
      <c r="I163" s="4" t="s">
        <v>130</v>
      </c>
      <c r="J163" s="4"/>
      <c r="K163" s="4"/>
      <c r="L163" s="4"/>
      <c r="M163" s="4"/>
      <c r="N163" s="12"/>
    </row>
    <row r="164" spans="1:19" ht="14.2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12"/>
    </row>
    <row r="165" spans="1:19" ht="14.25" x14ac:dyDescent="0.2">
      <c r="A165" s="4" t="s">
        <v>104</v>
      </c>
      <c r="B165" s="4"/>
      <c r="C165" s="4"/>
      <c r="D165" s="4"/>
      <c r="E165" s="4"/>
      <c r="F165" s="4"/>
      <c r="G165" s="4"/>
      <c r="H165" s="4"/>
      <c r="I165" s="4">
        <v>4.09</v>
      </c>
      <c r="J165" s="4"/>
      <c r="K165" s="28">
        <v>91.4</v>
      </c>
      <c r="L165" s="4"/>
      <c r="M165" s="47">
        <v>0</v>
      </c>
      <c r="N165" s="12" t="s">
        <v>26</v>
      </c>
    </row>
    <row r="166" spans="1:19" ht="14.25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12"/>
    </row>
    <row r="167" spans="1:19" ht="14.25" x14ac:dyDescent="0.2">
      <c r="A167" s="4" t="s">
        <v>105</v>
      </c>
      <c r="B167" s="4"/>
      <c r="C167" s="4"/>
      <c r="D167" s="4"/>
      <c r="E167" s="4"/>
      <c r="F167" s="4"/>
      <c r="G167" s="4"/>
      <c r="H167" s="4"/>
      <c r="I167" s="4">
        <v>9945</v>
      </c>
      <c r="J167" s="4"/>
      <c r="K167" s="4"/>
      <c r="L167" s="4"/>
      <c r="N167" s="12" t="s">
        <v>107</v>
      </c>
    </row>
    <row r="168" spans="1:19" ht="14.25" x14ac:dyDescent="0.2">
      <c r="A168" s="4"/>
      <c r="B168" s="4"/>
      <c r="C168" s="4"/>
      <c r="D168" s="4"/>
      <c r="E168" s="4"/>
      <c r="F168" s="4"/>
      <c r="G168" s="4"/>
      <c r="H168" s="4"/>
      <c r="J168" s="4"/>
      <c r="K168" s="4"/>
      <c r="L168" s="4"/>
      <c r="M168" s="4"/>
      <c r="N168" s="12"/>
    </row>
    <row r="169" spans="1:19" ht="14.25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12"/>
    </row>
    <row r="170" spans="1:19" ht="14.2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12"/>
    </row>
    <row r="171" spans="1:19" ht="14.25" x14ac:dyDescent="0.2">
      <c r="A171" s="4" t="s">
        <v>121</v>
      </c>
      <c r="B171" s="4"/>
      <c r="C171" s="4"/>
      <c r="D171" s="4"/>
      <c r="E171" s="4"/>
      <c r="F171" s="4"/>
      <c r="G171" s="4"/>
      <c r="H171" s="4"/>
      <c r="I171" s="4" t="s">
        <v>131</v>
      </c>
      <c r="J171" s="4"/>
      <c r="K171" s="4"/>
      <c r="L171" s="4"/>
      <c r="M171" s="4"/>
      <c r="N171" s="12" t="s">
        <v>107</v>
      </c>
    </row>
    <row r="172" spans="1:19" ht="14.25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11"/>
    </row>
    <row r="173" spans="1:19" ht="14.25" x14ac:dyDescent="0.2">
      <c r="A173" s="9" t="s">
        <v>132</v>
      </c>
      <c r="B173" s="9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12"/>
    </row>
    <row r="174" spans="1:19" ht="14.2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12"/>
    </row>
    <row r="175" spans="1:19" ht="14.25" x14ac:dyDescent="0.2">
      <c r="A175" s="4" t="s">
        <v>0</v>
      </c>
      <c r="B175" s="4"/>
      <c r="C175" s="4"/>
      <c r="D175" s="4"/>
      <c r="E175" s="4"/>
      <c r="F175" s="4"/>
      <c r="G175" s="4"/>
      <c r="H175" s="4"/>
      <c r="I175" s="4" t="s">
        <v>130</v>
      </c>
      <c r="J175" s="4"/>
      <c r="K175" s="4"/>
      <c r="L175" s="4"/>
      <c r="M175" s="4"/>
      <c r="N175" s="12"/>
      <c r="P175" s="4"/>
      <c r="Q175" s="4"/>
      <c r="R175" s="4"/>
      <c r="S175" s="4"/>
    </row>
    <row r="176" spans="1:19" ht="14.2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12"/>
      <c r="P176" s="4"/>
      <c r="Q176" s="4"/>
      <c r="R176" s="4"/>
      <c r="S176" s="4"/>
    </row>
    <row r="177" spans="1:20" ht="14.25" x14ac:dyDescent="0.2">
      <c r="A177" s="4" t="s">
        <v>104</v>
      </c>
      <c r="B177" s="4"/>
      <c r="C177" s="4"/>
      <c r="D177" s="4"/>
      <c r="E177" s="4"/>
      <c r="F177" s="4"/>
      <c r="G177" s="4"/>
      <c r="H177" s="4"/>
      <c r="I177" s="4">
        <v>4.05</v>
      </c>
      <c r="J177" s="4"/>
      <c r="K177" s="4">
        <v>0</v>
      </c>
      <c r="L177" s="4"/>
      <c r="M177" s="4">
        <v>0</v>
      </c>
      <c r="N177" s="12" t="s">
        <v>26</v>
      </c>
      <c r="P177" s="4"/>
      <c r="Q177" s="4" t="s">
        <v>309</v>
      </c>
      <c r="R177" s="4" t="s">
        <v>295</v>
      </c>
      <c r="S177" s="4" t="s">
        <v>292</v>
      </c>
      <c r="T177" s="4" t="s">
        <v>310</v>
      </c>
    </row>
    <row r="178" spans="1:20" ht="14.25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12"/>
      <c r="P178" s="4" t="s">
        <v>294</v>
      </c>
      <c r="Q178" s="4">
        <v>7700</v>
      </c>
      <c r="R178" s="4">
        <v>2061</v>
      </c>
      <c r="S178" s="4">
        <v>2671</v>
      </c>
      <c r="T178">
        <f>(S178*1000)/2063600</f>
        <v>1.2943399883698392</v>
      </c>
    </row>
    <row r="179" spans="1:20" ht="14.25" x14ac:dyDescent="0.2">
      <c r="A179" s="4" t="s">
        <v>105</v>
      </c>
      <c r="B179" s="4"/>
      <c r="C179" s="4"/>
      <c r="D179" s="4"/>
      <c r="E179" s="4"/>
      <c r="F179" s="4"/>
      <c r="G179" s="4"/>
      <c r="H179" s="4"/>
      <c r="I179" s="4">
        <v>9945</v>
      </c>
      <c r="J179" s="4"/>
      <c r="K179" s="4"/>
      <c r="L179" s="4"/>
      <c r="M179" s="4"/>
      <c r="N179" s="12" t="s">
        <v>107</v>
      </c>
      <c r="P179" s="4" t="s">
        <v>291</v>
      </c>
      <c r="Q179" s="4">
        <v>10159</v>
      </c>
      <c r="R179" s="4">
        <v>2132</v>
      </c>
      <c r="S179" s="4">
        <v>2897</v>
      </c>
      <c r="T179">
        <f>(S179*1000)/2722612</f>
        <v>1.0640517267976488</v>
      </c>
    </row>
    <row r="180" spans="1:20" ht="14.25" x14ac:dyDescent="0.2">
      <c r="A180" s="4"/>
      <c r="B180" s="4"/>
      <c r="C180" s="4"/>
      <c r="D180" s="4"/>
      <c r="E180" s="4"/>
      <c r="F180" s="4"/>
      <c r="G180" s="4"/>
      <c r="H180" s="4"/>
      <c r="J180" s="4"/>
      <c r="K180" s="4"/>
      <c r="L180" s="4"/>
      <c r="M180" s="4"/>
      <c r="N180" s="12"/>
      <c r="P180" s="4" t="s">
        <v>290</v>
      </c>
      <c r="Q180" s="4">
        <v>11559</v>
      </c>
      <c r="R180" s="4">
        <v>2261</v>
      </c>
      <c r="S180" s="4">
        <v>3429</v>
      </c>
      <c r="T180">
        <f>(S180*1000)/3097812</f>
        <v>1.1069102966868227</v>
      </c>
    </row>
    <row r="181" spans="1:20" ht="14.25" x14ac:dyDescent="0.2">
      <c r="A181" s="4" t="s">
        <v>121</v>
      </c>
      <c r="B181" s="4"/>
      <c r="C181" s="4"/>
      <c r="D181" s="4"/>
      <c r="E181" s="4"/>
      <c r="F181" s="4"/>
      <c r="G181" s="4"/>
      <c r="H181" s="4"/>
      <c r="I181" s="4" t="s">
        <v>131</v>
      </c>
      <c r="J181" s="4"/>
      <c r="K181" s="4"/>
      <c r="L181" s="4"/>
      <c r="N181" s="12" t="s">
        <v>107</v>
      </c>
      <c r="P181" s="4" t="s">
        <v>293</v>
      </c>
      <c r="Q181" s="4">
        <v>12000</v>
      </c>
      <c r="R181" s="4">
        <v>2225</v>
      </c>
      <c r="S181" s="4">
        <v>3126</v>
      </c>
      <c r="T181">
        <f>(S181*1000)/3216000</f>
        <v>0.97201492537313428</v>
      </c>
    </row>
    <row r="182" spans="1:20" ht="14.2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12"/>
    </row>
    <row r="183" spans="1:20" ht="14.25" x14ac:dyDescent="0.2">
      <c r="A183" s="9" t="s">
        <v>133</v>
      </c>
      <c r="B183" s="9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12"/>
    </row>
    <row r="184" spans="1:20" ht="14.25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12"/>
    </row>
    <row r="185" spans="1:20" ht="14.25" x14ac:dyDescent="0.2">
      <c r="A185" s="4" t="s">
        <v>0</v>
      </c>
      <c r="B185" s="4"/>
      <c r="C185" s="4"/>
      <c r="D185" s="4"/>
      <c r="E185" s="4"/>
      <c r="F185" s="4"/>
      <c r="G185" s="4"/>
      <c r="H185" s="4"/>
      <c r="I185" s="4" t="s">
        <v>134</v>
      </c>
      <c r="J185" s="4"/>
      <c r="K185" s="4"/>
      <c r="L185" s="4"/>
      <c r="M185" s="4"/>
      <c r="N185" s="12"/>
    </row>
    <row r="186" spans="1:20" ht="14.2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12"/>
    </row>
    <row r="187" spans="1:20" ht="14.25" x14ac:dyDescent="0.2">
      <c r="A187" s="4" t="s">
        <v>104</v>
      </c>
      <c r="B187" s="4"/>
      <c r="C187" s="4"/>
      <c r="D187" s="4"/>
      <c r="E187" s="4"/>
      <c r="F187" s="4"/>
      <c r="G187" s="4"/>
      <c r="H187" s="4"/>
      <c r="I187" s="4">
        <v>5.46</v>
      </c>
      <c r="J187" s="4"/>
      <c r="K187" s="28">
        <v>65.900000000000006</v>
      </c>
      <c r="L187" s="4"/>
      <c r="M187" s="47">
        <v>65</v>
      </c>
      <c r="N187" s="12" t="s">
        <v>26</v>
      </c>
    </row>
    <row r="188" spans="1:20" ht="14.2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12"/>
    </row>
    <row r="189" spans="1:20" ht="14.25" x14ac:dyDescent="0.2">
      <c r="A189" s="4" t="s">
        <v>105</v>
      </c>
      <c r="B189" s="4"/>
      <c r="C189" s="4"/>
      <c r="D189" s="4"/>
      <c r="E189" s="4"/>
      <c r="F189" s="4"/>
      <c r="G189" s="4"/>
      <c r="H189" s="4"/>
      <c r="I189" s="4">
        <v>6375</v>
      </c>
      <c r="J189" s="4"/>
      <c r="K189" s="4"/>
      <c r="L189" s="4"/>
      <c r="M189" s="4">
        <v>0</v>
      </c>
      <c r="N189" s="12" t="s">
        <v>107</v>
      </c>
    </row>
    <row r="190" spans="1:20" ht="14.25" x14ac:dyDescent="0.2">
      <c r="A190" s="4"/>
      <c r="B190" s="4"/>
      <c r="C190" s="4"/>
      <c r="D190" s="4"/>
      <c r="E190" s="4"/>
      <c r="F190" s="4"/>
      <c r="G190" s="4"/>
      <c r="H190" s="4"/>
      <c r="J190" s="4"/>
      <c r="K190" s="4"/>
      <c r="L190" s="4"/>
      <c r="M190" s="4"/>
      <c r="N190" s="12"/>
    </row>
    <row r="191" spans="1:20" ht="14.25" x14ac:dyDescent="0.2">
      <c r="A191" s="4" t="s">
        <v>120</v>
      </c>
      <c r="I191" t="s">
        <v>123</v>
      </c>
      <c r="M191" s="4"/>
      <c r="N191" s="12" t="s">
        <v>115</v>
      </c>
    </row>
    <row r="192" spans="1:20" ht="14.2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12"/>
    </row>
    <row r="193" spans="1:14" ht="14.25" x14ac:dyDescent="0.2">
      <c r="A193" s="4" t="s">
        <v>121</v>
      </c>
      <c r="B193" s="4"/>
      <c r="C193" s="4"/>
      <c r="D193" s="4"/>
      <c r="E193" s="4"/>
      <c r="F193" s="4"/>
      <c r="G193" s="4"/>
      <c r="H193" s="4"/>
      <c r="I193" s="4" t="s">
        <v>135</v>
      </c>
      <c r="J193" s="4"/>
      <c r="K193" s="4"/>
      <c r="L193" s="4"/>
      <c r="N193" s="12" t="s">
        <v>107</v>
      </c>
    </row>
    <row r="194" spans="1:14" ht="14.2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12"/>
    </row>
    <row r="195" spans="1:14" ht="14.25" x14ac:dyDescent="0.2">
      <c r="A195" s="9" t="s">
        <v>136</v>
      </c>
      <c r="B195" s="9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12"/>
    </row>
    <row r="196" spans="1:14" ht="14.25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12"/>
    </row>
    <row r="197" spans="1:14" ht="14.25" x14ac:dyDescent="0.2">
      <c r="A197" s="4" t="s">
        <v>0</v>
      </c>
      <c r="B197" s="4"/>
      <c r="C197" s="4"/>
      <c r="D197" s="4"/>
      <c r="E197" s="4"/>
      <c r="F197" s="4"/>
      <c r="G197" s="4"/>
      <c r="H197" s="4"/>
      <c r="I197" s="4" t="s">
        <v>134</v>
      </c>
      <c r="J197" s="4"/>
      <c r="K197" s="4"/>
      <c r="L197" s="4"/>
      <c r="M197" s="4"/>
      <c r="N197" s="12"/>
    </row>
    <row r="198" spans="1:14" ht="14.2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12"/>
    </row>
    <row r="199" spans="1:14" ht="14.25" x14ac:dyDescent="0.2">
      <c r="A199" s="4" t="s">
        <v>104</v>
      </c>
      <c r="B199" s="4"/>
      <c r="C199" s="4"/>
      <c r="D199" s="4"/>
      <c r="E199" s="4"/>
      <c r="F199" s="4"/>
      <c r="G199" s="4"/>
      <c r="H199" s="4"/>
      <c r="I199" s="4">
        <v>0.89</v>
      </c>
      <c r="J199" s="4"/>
      <c r="K199" s="4">
        <v>0</v>
      </c>
      <c r="L199" s="4"/>
      <c r="M199" s="4">
        <v>0</v>
      </c>
      <c r="N199" s="12" t="s">
        <v>26</v>
      </c>
    </row>
    <row r="200" spans="1:14" ht="14.2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12"/>
    </row>
    <row r="201" spans="1:14" ht="14.25" x14ac:dyDescent="0.2">
      <c r="A201" s="4" t="s">
        <v>105</v>
      </c>
      <c r="B201" s="4"/>
      <c r="C201" s="4"/>
      <c r="D201" s="4"/>
      <c r="E201" s="4"/>
      <c r="F201" s="4"/>
      <c r="G201" s="4"/>
      <c r="H201" s="4"/>
      <c r="I201" s="4">
        <v>6375</v>
      </c>
      <c r="J201" s="4"/>
      <c r="K201" s="4"/>
      <c r="L201" s="4"/>
      <c r="M201" s="4"/>
      <c r="N201" s="12" t="s">
        <v>107</v>
      </c>
    </row>
    <row r="202" spans="1:14" ht="14.25" x14ac:dyDescent="0.2">
      <c r="A202" s="4"/>
      <c r="B202" s="4"/>
      <c r="C202" s="4"/>
      <c r="D202" s="4"/>
      <c r="E202" s="4"/>
      <c r="F202" s="4"/>
      <c r="G202" s="4"/>
      <c r="H202" s="4"/>
      <c r="J202" s="4"/>
      <c r="K202" s="4"/>
      <c r="L202" s="4"/>
      <c r="N202" s="12"/>
    </row>
    <row r="203" spans="1:14" ht="14.25" x14ac:dyDescent="0.2">
      <c r="A203" s="4" t="s">
        <v>120</v>
      </c>
      <c r="I203" t="s">
        <v>123</v>
      </c>
      <c r="M203" s="4"/>
      <c r="N203" s="12" t="s">
        <v>115</v>
      </c>
    </row>
    <row r="204" spans="1:14" ht="14.2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12"/>
    </row>
    <row r="205" spans="1:14" ht="14.25" x14ac:dyDescent="0.2">
      <c r="A205" s="4" t="s">
        <v>121</v>
      </c>
      <c r="B205" s="4"/>
      <c r="C205" s="4"/>
      <c r="D205" s="4"/>
      <c r="E205" s="4"/>
      <c r="F205" s="4"/>
      <c r="G205" s="4"/>
      <c r="H205" s="4"/>
      <c r="I205" s="4" t="s">
        <v>135</v>
      </c>
      <c r="J205" s="4"/>
      <c r="K205" s="4"/>
      <c r="L205" s="4"/>
      <c r="M205" s="4"/>
      <c r="N205" s="12" t="s">
        <v>107</v>
      </c>
    </row>
    <row r="206" spans="1:14" ht="14.2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N206" s="12"/>
    </row>
    <row r="207" spans="1:14" ht="14.2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12"/>
    </row>
    <row r="208" spans="1:14" ht="14.25" x14ac:dyDescent="0.2">
      <c r="A208" s="9" t="s">
        <v>137</v>
      </c>
      <c r="B208" s="9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12"/>
    </row>
    <row r="209" spans="1:14" ht="14.2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12"/>
    </row>
    <row r="210" spans="1:14" ht="14.25" x14ac:dyDescent="0.2">
      <c r="A210" s="4" t="s">
        <v>0</v>
      </c>
      <c r="B210" s="4"/>
      <c r="C210" s="4"/>
      <c r="D210" s="4"/>
      <c r="E210" s="4"/>
      <c r="F210" s="4"/>
      <c r="G210" s="4"/>
      <c r="H210" s="4"/>
      <c r="I210" s="4" t="s">
        <v>122</v>
      </c>
      <c r="J210" s="4"/>
      <c r="K210" s="4"/>
      <c r="L210" s="4"/>
      <c r="M210" s="4"/>
      <c r="N210" s="12"/>
    </row>
    <row r="211" spans="1:14" ht="14.25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12"/>
    </row>
    <row r="212" spans="1:14" ht="14.25" x14ac:dyDescent="0.2">
      <c r="A212" s="4" t="s">
        <v>104</v>
      </c>
      <c r="B212" s="4"/>
      <c r="C212" s="4"/>
      <c r="D212" s="4"/>
      <c r="E212" s="4"/>
      <c r="F212" s="4"/>
      <c r="G212" s="4"/>
      <c r="H212" s="4"/>
      <c r="I212" s="4">
        <v>9.92</v>
      </c>
      <c r="J212" s="4"/>
      <c r="K212" s="4">
        <v>0</v>
      </c>
      <c r="L212" s="4"/>
      <c r="M212" s="4">
        <v>0</v>
      </c>
      <c r="N212" s="12" t="s">
        <v>26</v>
      </c>
    </row>
    <row r="213" spans="1:14" ht="14.2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12"/>
    </row>
    <row r="214" spans="1:14" ht="14.25" x14ac:dyDescent="0.2">
      <c r="A214" s="4" t="s">
        <v>105</v>
      </c>
      <c r="B214" s="4"/>
      <c r="C214" s="4"/>
      <c r="D214" s="4"/>
      <c r="E214" s="4"/>
      <c r="F214" s="4"/>
      <c r="G214" s="4"/>
      <c r="H214" s="4"/>
      <c r="I214" s="4">
        <v>4250</v>
      </c>
      <c r="J214" s="4"/>
      <c r="K214" s="4"/>
      <c r="L214" s="4"/>
      <c r="M214" s="4"/>
      <c r="N214" s="12" t="s">
        <v>107</v>
      </c>
    </row>
    <row r="215" spans="1:14" ht="14.25" x14ac:dyDescent="0.2">
      <c r="A215" s="4"/>
      <c r="B215" s="4"/>
      <c r="C215" s="4"/>
      <c r="D215" s="4"/>
      <c r="E215" s="4"/>
      <c r="F215" s="4"/>
      <c r="G215" s="4"/>
      <c r="H215" s="4"/>
      <c r="J215" s="4"/>
      <c r="K215" s="4"/>
      <c r="L215" s="4"/>
      <c r="M215" s="4"/>
      <c r="N215" s="12"/>
    </row>
    <row r="216" spans="1:14" ht="14.25" x14ac:dyDescent="0.2">
      <c r="A216" s="4" t="s">
        <v>120</v>
      </c>
      <c r="I216" t="s">
        <v>123</v>
      </c>
      <c r="M216" s="4"/>
      <c r="N216" s="12" t="s">
        <v>115</v>
      </c>
    </row>
    <row r="217" spans="1:14" ht="14.25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12"/>
    </row>
    <row r="218" spans="1:14" ht="14.25" x14ac:dyDescent="0.2">
      <c r="A218" s="4" t="s">
        <v>121</v>
      </c>
      <c r="B218" s="4"/>
      <c r="C218" s="4"/>
      <c r="D218" s="4"/>
      <c r="E218" s="4"/>
      <c r="F218" s="4"/>
      <c r="G218" s="4"/>
      <c r="H218" s="4"/>
      <c r="I218" s="4" t="s">
        <v>124</v>
      </c>
      <c r="J218" s="4"/>
      <c r="K218" s="4"/>
      <c r="L218" s="4"/>
      <c r="M218" s="4"/>
      <c r="N218" s="11"/>
    </row>
    <row r="219" spans="1:14" ht="14.2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12"/>
    </row>
    <row r="220" spans="1:14" ht="14.25" x14ac:dyDescent="0.2">
      <c r="A220" s="4" t="s">
        <v>105</v>
      </c>
      <c r="B220" s="4"/>
      <c r="C220" s="4"/>
      <c r="D220" s="4"/>
      <c r="E220" s="4"/>
      <c r="F220" s="4"/>
      <c r="G220" s="4"/>
      <c r="H220" s="4"/>
      <c r="I220" s="4">
        <v>1235</v>
      </c>
      <c r="J220" s="4"/>
      <c r="K220" s="4"/>
      <c r="L220" s="4"/>
      <c r="N220" s="12" t="s">
        <v>107</v>
      </c>
    </row>
    <row r="221" spans="1:14" ht="14.2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12"/>
    </row>
    <row r="222" spans="1:14" ht="14.25" x14ac:dyDescent="0.2">
      <c r="A222" s="9" t="s">
        <v>138</v>
      </c>
      <c r="B222" s="9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12"/>
    </row>
    <row r="223" spans="1:14" ht="14.25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12"/>
    </row>
    <row r="224" spans="1:14" ht="14.25" x14ac:dyDescent="0.2">
      <c r="A224" s="4" t="s">
        <v>0</v>
      </c>
      <c r="B224" s="4"/>
      <c r="C224" s="4"/>
      <c r="D224" s="4"/>
      <c r="E224" s="4"/>
      <c r="F224" s="4"/>
      <c r="G224" s="4"/>
      <c r="H224" s="4"/>
      <c r="I224" s="4" t="s">
        <v>128</v>
      </c>
      <c r="J224" s="4"/>
      <c r="K224" s="4"/>
      <c r="L224" s="4"/>
      <c r="M224" s="4"/>
      <c r="N224" s="12"/>
    </row>
    <row r="225" spans="1:14" ht="14.2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12"/>
    </row>
    <row r="226" spans="1:14" ht="14.25" x14ac:dyDescent="0.2">
      <c r="A226" s="4" t="s">
        <v>104</v>
      </c>
      <c r="B226" s="4"/>
      <c r="C226" s="4"/>
      <c r="D226" s="4"/>
      <c r="E226" s="4"/>
      <c r="F226" s="4"/>
      <c r="G226" s="4"/>
      <c r="H226" s="4"/>
      <c r="I226" s="4">
        <v>15.03</v>
      </c>
      <c r="J226" s="4"/>
      <c r="K226" s="4">
        <v>0</v>
      </c>
      <c r="L226" s="4"/>
      <c r="M226" s="4">
        <v>0</v>
      </c>
      <c r="N226" s="12" t="s">
        <v>26</v>
      </c>
    </row>
    <row r="227" spans="1:14" ht="14.2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12"/>
    </row>
    <row r="228" spans="1:14" ht="14.25" x14ac:dyDescent="0.2">
      <c r="A228" s="4" t="s">
        <v>105</v>
      </c>
      <c r="B228" s="4"/>
      <c r="C228" s="4"/>
      <c r="D228" s="4"/>
      <c r="E228" s="4"/>
      <c r="F228" s="4"/>
      <c r="G228" s="4"/>
      <c r="H228" s="4"/>
      <c r="I228" s="4">
        <v>8341.5</v>
      </c>
      <c r="J228" s="4"/>
      <c r="K228" s="4"/>
      <c r="L228" s="4"/>
      <c r="M228" s="4"/>
      <c r="N228" s="12" t="s">
        <v>107</v>
      </c>
    </row>
    <row r="229" spans="1:14" ht="14.25" x14ac:dyDescent="0.2">
      <c r="A229" s="4"/>
      <c r="B229" s="4"/>
      <c r="C229" s="4"/>
      <c r="D229" s="4"/>
      <c r="E229" s="4"/>
      <c r="F229" s="4"/>
      <c r="G229" s="4"/>
      <c r="H229" s="4"/>
      <c r="J229" s="4"/>
      <c r="K229" s="4"/>
      <c r="L229" s="4"/>
      <c r="M229" s="4"/>
      <c r="N229" s="12"/>
    </row>
    <row r="230" spans="1:14" ht="14.25" x14ac:dyDescent="0.2">
      <c r="A230" s="4" t="s">
        <v>120</v>
      </c>
      <c r="I230" t="s">
        <v>123</v>
      </c>
      <c r="M230" s="4"/>
      <c r="N230" s="12" t="s">
        <v>115</v>
      </c>
    </row>
    <row r="231" spans="1:14" ht="14.25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12"/>
    </row>
    <row r="232" spans="1:14" ht="14.25" x14ac:dyDescent="0.2">
      <c r="A232" s="4" t="s">
        <v>106</v>
      </c>
      <c r="B232" s="4"/>
      <c r="C232" s="4"/>
      <c r="D232" s="4"/>
      <c r="E232" s="4"/>
      <c r="F232" s="4"/>
      <c r="G232" s="4"/>
      <c r="H232" s="4"/>
      <c r="I232" s="4">
        <v>3</v>
      </c>
      <c r="J232" s="4"/>
      <c r="K232" s="4"/>
      <c r="L232" s="4"/>
      <c r="M232" s="4"/>
      <c r="N232" s="12" t="s">
        <v>108</v>
      </c>
    </row>
    <row r="233" spans="1:14" ht="14.2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12"/>
    </row>
    <row r="234" spans="1:14" ht="14.25" x14ac:dyDescent="0.2">
      <c r="A234" s="9" t="s">
        <v>139</v>
      </c>
      <c r="B234" s="9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12"/>
    </row>
    <row r="235" spans="1:14" ht="14.25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12"/>
    </row>
    <row r="236" spans="1:14" ht="14.25" x14ac:dyDescent="0.2">
      <c r="A236" s="4" t="s">
        <v>0</v>
      </c>
      <c r="B236" s="4"/>
      <c r="C236" s="4"/>
      <c r="D236" s="4"/>
      <c r="E236" s="4"/>
      <c r="F236" s="4"/>
      <c r="G236" s="4"/>
      <c r="H236" s="4"/>
      <c r="I236" s="4" t="s">
        <v>128</v>
      </c>
      <c r="J236" s="4"/>
      <c r="K236" s="4"/>
      <c r="L236" s="4"/>
      <c r="M236" s="4"/>
      <c r="N236" s="12"/>
    </row>
    <row r="237" spans="1:14" ht="14.2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12"/>
    </row>
    <row r="238" spans="1:14" ht="14.25" x14ac:dyDescent="0.2">
      <c r="A238" s="4" t="s">
        <v>104</v>
      </c>
      <c r="B238" s="4"/>
      <c r="C238" s="4"/>
      <c r="D238" s="4"/>
      <c r="E238" s="4"/>
      <c r="F238" s="4"/>
      <c r="G238" s="4"/>
      <c r="H238" s="4"/>
      <c r="I238" s="4">
        <v>2.67</v>
      </c>
      <c r="J238" s="4"/>
      <c r="K238" s="4">
        <v>0</v>
      </c>
      <c r="L238" s="4"/>
      <c r="M238" s="4">
        <v>0</v>
      </c>
      <c r="N238" s="12" t="s">
        <v>26</v>
      </c>
    </row>
    <row r="239" spans="1:14" ht="14.2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12"/>
    </row>
    <row r="240" spans="1:14" ht="14.25" x14ac:dyDescent="0.2">
      <c r="A240" s="4" t="s">
        <v>105</v>
      </c>
      <c r="B240" s="4"/>
      <c r="C240" s="4"/>
      <c r="D240" s="4"/>
      <c r="E240" s="4"/>
      <c r="F240" s="4"/>
      <c r="G240" s="4"/>
      <c r="H240" s="4"/>
      <c r="I240" s="4">
        <v>8341.5</v>
      </c>
      <c r="J240" s="4"/>
      <c r="K240" s="4"/>
      <c r="L240" s="4"/>
      <c r="M240" s="4"/>
      <c r="N240" s="12" t="s">
        <v>107</v>
      </c>
    </row>
    <row r="241" spans="1:14" ht="14.25" x14ac:dyDescent="0.2">
      <c r="A241" s="4"/>
      <c r="B241" s="4"/>
      <c r="C241" s="4"/>
      <c r="D241" s="4"/>
      <c r="E241" s="4"/>
      <c r="F241" s="4"/>
      <c r="G241" s="4"/>
      <c r="H241" s="4"/>
      <c r="J241" s="4"/>
      <c r="K241" s="4"/>
      <c r="L241" s="4"/>
      <c r="M241" s="4"/>
      <c r="N241" s="12"/>
    </row>
    <row r="242" spans="1:14" ht="14.25" x14ac:dyDescent="0.2">
      <c r="A242" s="4" t="s">
        <v>106</v>
      </c>
      <c r="B242" s="4"/>
      <c r="C242" s="4"/>
      <c r="D242" s="4"/>
      <c r="E242" s="4"/>
      <c r="F242" s="4"/>
      <c r="G242" s="4"/>
      <c r="H242" s="4"/>
      <c r="I242" s="4">
        <v>3</v>
      </c>
      <c r="J242" s="4"/>
      <c r="K242" s="4"/>
      <c r="L242" s="4"/>
      <c r="M242" s="4"/>
      <c r="N242" s="12" t="s">
        <v>108</v>
      </c>
    </row>
    <row r="243" spans="1:14" ht="14.25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12"/>
    </row>
    <row r="244" spans="1:14" ht="14.25" x14ac:dyDescent="0.2">
      <c r="A244" s="9" t="s">
        <v>140</v>
      </c>
      <c r="B244" s="9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12"/>
    </row>
    <row r="245" spans="1:14" ht="14.2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12"/>
    </row>
    <row r="246" spans="1:14" ht="14.25" x14ac:dyDescent="0.2">
      <c r="A246" s="4" t="s">
        <v>0</v>
      </c>
      <c r="B246" s="4"/>
      <c r="C246" s="4"/>
      <c r="D246" s="4"/>
      <c r="E246" s="4"/>
      <c r="F246" s="4"/>
      <c r="G246" s="4"/>
      <c r="H246" s="4"/>
      <c r="I246" s="4" t="s">
        <v>128</v>
      </c>
      <c r="J246" s="4"/>
      <c r="K246" s="4"/>
      <c r="L246" s="4"/>
      <c r="M246" s="4"/>
      <c r="N246" s="12"/>
    </row>
    <row r="247" spans="1:14" ht="14.25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12"/>
    </row>
    <row r="248" spans="1:14" ht="14.25" x14ac:dyDescent="0.2">
      <c r="A248" s="4" t="s">
        <v>104</v>
      </c>
      <c r="B248" s="4"/>
      <c r="C248" s="4"/>
      <c r="D248" s="4"/>
      <c r="E248" s="4"/>
      <c r="F248" s="4"/>
      <c r="G248" s="4"/>
      <c r="H248" s="4"/>
      <c r="I248" s="4">
        <v>2.96</v>
      </c>
      <c r="J248" s="4"/>
      <c r="K248" s="4">
        <v>0</v>
      </c>
      <c r="L248" s="4"/>
      <c r="M248" s="4">
        <v>0</v>
      </c>
      <c r="N248" s="12" t="s">
        <v>26</v>
      </c>
    </row>
    <row r="249" spans="1:14" ht="14.2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12"/>
    </row>
    <row r="250" spans="1:14" ht="14.25" x14ac:dyDescent="0.2">
      <c r="A250" s="4" t="s">
        <v>105</v>
      </c>
      <c r="B250" s="4"/>
      <c r="C250" s="4"/>
      <c r="D250" s="4"/>
      <c r="E250" s="4"/>
      <c r="F250" s="4"/>
      <c r="G250" s="4"/>
      <c r="H250" s="4"/>
      <c r="I250" s="4">
        <v>8341.5</v>
      </c>
      <c r="J250" s="4"/>
      <c r="K250" s="4"/>
      <c r="L250" s="4"/>
      <c r="M250" s="4"/>
      <c r="N250" s="12" t="s">
        <v>107</v>
      </c>
    </row>
    <row r="251" spans="1:14" ht="14.25" x14ac:dyDescent="0.2">
      <c r="A251" s="4"/>
      <c r="B251" s="4"/>
      <c r="C251" s="4"/>
      <c r="D251" s="4"/>
      <c r="E251" s="4"/>
      <c r="F251" s="4"/>
      <c r="G251" s="4"/>
      <c r="H251" s="4"/>
      <c r="J251" s="4"/>
      <c r="K251" s="4"/>
      <c r="L251" s="4"/>
      <c r="M251" s="4"/>
      <c r="N251" s="12"/>
    </row>
    <row r="252" spans="1:14" ht="14.25" x14ac:dyDescent="0.2">
      <c r="A252" s="4" t="s">
        <v>106</v>
      </c>
      <c r="B252" s="4"/>
      <c r="C252" s="4"/>
      <c r="D252" s="4"/>
      <c r="E252" s="4"/>
      <c r="F252" s="4"/>
      <c r="G252" s="4"/>
      <c r="H252" s="4"/>
      <c r="I252" s="4">
        <v>3</v>
      </c>
      <c r="J252" s="4"/>
      <c r="K252" s="4"/>
      <c r="L252" s="4"/>
      <c r="M252" s="4"/>
      <c r="N252" s="12" t="s">
        <v>108</v>
      </c>
    </row>
    <row r="253" spans="1:14" ht="14.25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12"/>
    </row>
    <row r="254" spans="1:14" ht="14.2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12"/>
    </row>
    <row r="255" spans="1:14" ht="14.25" x14ac:dyDescent="0.2">
      <c r="A255" s="9" t="s">
        <v>141</v>
      </c>
      <c r="B255" s="9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12"/>
    </row>
    <row r="256" spans="1:14" ht="14.25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12"/>
    </row>
    <row r="257" spans="1:14" ht="14.25" x14ac:dyDescent="0.2">
      <c r="A257" s="4" t="s">
        <v>0</v>
      </c>
      <c r="B257" s="4"/>
      <c r="C257" s="4"/>
      <c r="D257" s="4"/>
      <c r="E257" s="4"/>
      <c r="F257" s="4"/>
      <c r="G257" s="4"/>
      <c r="H257" s="4"/>
      <c r="I257" s="4" t="s">
        <v>118</v>
      </c>
      <c r="J257" s="4"/>
      <c r="K257" s="4"/>
      <c r="L257" s="4"/>
      <c r="M257" s="4"/>
      <c r="N257" s="12"/>
    </row>
    <row r="258" spans="1:14" ht="14.25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12"/>
    </row>
    <row r="259" spans="1:14" ht="14.25" x14ac:dyDescent="0.2">
      <c r="A259" s="4" t="s">
        <v>104</v>
      </c>
      <c r="B259" s="4"/>
      <c r="C259" s="4"/>
      <c r="D259" s="4"/>
      <c r="E259" s="4"/>
      <c r="F259" s="4"/>
      <c r="G259" s="4"/>
      <c r="H259" s="4"/>
      <c r="I259" s="4">
        <v>0.67</v>
      </c>
      <c r="J259" s="4"/>
      <c r="K259" s="28">
        <v>0.9</v>
      </c>
      <c r="L259" s="4"/>
      <c r="M259" s="47">
        <v>27</v>
      </c>
      <c r="N259" s="12" t="s">
        <v>26</v>
      </c>
    </row>
    <row r="260" spans="1:14" ht="14.25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12"/>
    </row>
    <row r="261" spans="1:14" ht="14.25" x14ac:dyDescent="0.2">
      <c r="A261" s="4" t="s">
        <v>105</v>
      </c>
      <c r="B261" s="4"/>
      <c r="C261" s="4"/>
      <c r="D261" s="4"/>
      <c r="E261" s="4"/>
      <c r="F261" s="4"/>
      <c r="G261" s="4"/>
      <c r="H261" s="4"/>
      <c r="I261" s="4">
        <v>3900</v>
      </c>
      <c r="J261" s="4"/>
      <c r="K261" s="4"/>
      <c r="L261" s="4"/>
      <c r="M261" s="4"/>
      <c r="N261" s="12" t="s">
        <v>107</v>
      </c>
    </row>
    <row r="262" spans="1:14" ht="14.25" x14ac:dyDescent="0.2">
      <c r="A262" s="4"/>
      <c r="B262" s="4"/>
      <c r="C262" s="4"/>
      <c r="D262" s="4"/>
      <c r="E262" s="4"/>
      <c r="F262" s="4"/>
      <c r="G262" s="4"/>
      <c r="H262" s="4"/>
      <c r="J262" s="4"/>
      <c r="K262" s="4"/>
      <c r="L262" s="4"/>
      <c r="M262" s="4"/>
      <c r="N262" s="12"/>
    </row>
    <row r="263" spans="1:14" ht="14.25" x14ac:dyDescent="0.2">
      <c r="A263" s="4" t="s">
        <v>106</v>
      </c>
      <c r="B263" s="4"/>
      <c r="C263" s="4"/>
      <c r="D263" s="4"/>
      <c r="E263" s="4"/>
      <c r="F263" s="4"/>
      <c r="G263" s="4"/>
      <c r="H263" s="4"/>
      <c r="I263" s="4">
        <v>10</v>
      </c>
      <c r="J263" s="4"/>
      <c r="K263" s="4"/>
      <c r="L263" s="4"/>
      <c r="M263" s="4"/>
      <c r="N263" s="12" t="s">
        <v>108</v>
      </c>
    </row>
    <row r="264" spans="1:14" ht="14.25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12"/>
    </row>
    <row r="265" spans="1:14" ht="14.25" x14ac:dyDescent="0.2">
      <c r="A265" s="9" t="s">
        <v>142</v>
      </c>
      <c r="B265" s="9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12"/>
    </row>
    <row r="266" spans="1:14" ht="14.25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12"/>
    </row>
    <row r="267" spans="1:14" ht="14.25" x14ac:dyDescent="0.2">
      <c r="A267" s="4" t="s">
        <v>0</v>
      </c>
      <c r="B267" s="4"/>
      <c r="C267" s="4"/>
      <c r="D267" s="4"/>
      <c r="E267" s="4"/>
      <c r="F267" s="4"/>
      <c r="G267" s="4"/>
      <c r="H267" s="4"/>
      <c r="I267" s="4" t="s">
        <v>130</v>
      </c>
      <c r="J267" s="4"/>
      <c r="K267" s="4"/>
      <c r="L267" s="4"/>
      <c r="M267" s="4"/>
      <c r="N267" s="12"/>
    </row>
    <row r="268" spans="1:14" ht="14.25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12"/>
    </row>
    <row r="269" spans="1:14" ht="14.25" x14ac:dyDescent="0.2">
      <c r="A269" s="4" t="s">
        <v>104</v>
      </c>
      <c r="B269" s="4"/>
      <c r="C269" s="4"/>
      <c r="D269" s="4"/>
      <c r="E269" s="4"/>
      <c r="F269" s="4"/>
      <c r="G269" s="4"/>
      <c r="H269" s="4"/>
      <c r="I269" s="4">
        <v>10.26</v>
      </c>
      <c r="J269" s="4"/>
      <c r="K269" s="4">
        <v>0</v>
      </c>
      <c r="L269" s="4"/>
      <c r="M269" s="4">
        <v>0</v>
      </c>
      <c r="N269" s="12" t="s">
        <v>26</v>
      </c>
    </row>
    <row r="270" spans="1:14" ht="14.25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12"/>
    </row>
    <row r="271" spans="1:14" ht="14.25" x14ac:dyDescent="0.2">
      <c r="A271" s="4" t="s">
        <v>105</v>
      </c>
      <c r="B271" s="4"/>
      <c r="C271" s="4"/>
      <c r="D271" s="4"/>
      <c r="E271" s="4"/>
      <c r="F271" s="4"/>
      <c r="G271" s="4"/>
      <c r="H271" s="4"/>
      <c r="I271" s="4">
        <v>9945</v>
      </c>
      <c r="J271" s="4"/>
      <c r="K271" s="4"/>
      <c r="L271" s="4"/>
      <c r="M271" s="4"/>
      <c r="N271" s="12" t="s">
        <v>107</v>
      </c>
    </row>
    <row r="272" spans="1:14" ht="14.25" x14ac:dyDescent="0.2">
      <c r="A272" s="4"/>
      <c r="B272" s="4"/>
      <c r="C272" s="4"/>
      <c r="D272" s="4"/>
      <c r="E272" s="4"/>
      <c r="F272" s="4"/>
      <c r="G272" s="4"/>
      <c r="H272" s="4"/>
      <c r="J272" s="4"/>
      <c r="K272" s="4"/>
      <c r="L272" s="4"/>
      <c r="M272" s="4"/>
      <c r="N272" s="12"/>
    </row>
    <row r="273" spans="1:14" ht="14.25" x14ac:dyDescent="0.2">
      <c r="A273" s="4" t="s">
        <v>121</v>
      </c>
      <c r="B273" s="4"/>
      <c r="C273" s="4"/>
      <c r="D273" s="4"/>
      <c r="E273" s="4"/>
      <c r="F273" s="4"/>
      <c r="G273" s="4"/>
      <c r="H273" s="4"/>
      <c r="I273" s="4" t="s">
        <v>131</v>
      </c>
      <c r="J273" s="4"/>
      <c r="K273" s="4"/>
      <c r="L273" s="4"/>
      <c r="M273" s="4"/>
      <c r="N273" s="12" t="s">
        <v>107</v>
      </c>
    </row>
    <row r="274" spans="1:14" ht="14.25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12"/>
    </row>
    <row r="275" spans="1:14" ht="14.25" x14ac:dyDescent="0.2">
      <c r="A275" s="9" t="s">
        <v>143</v>
      </c>
      <c r="B275" s="9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12"/>
    </row>
    <row r="276" spans="1:14" ht="14.25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12"/>
    </row>
    <row r="277" spans="1:14" ht="14.25" x14ac:dyDescent="0.2">
      <c r="A277" s="4" t="s">
        <v>0</v>
      </c>
      <c r="B277" s="4"/>
      <c r="C277" s="4"/>
      <c r="D277" s="4"/>
      <c r="E277" s="4"/>
      <c r="F277" s="4"/>
      <c r="G277" s="4"/>
      <c r="H277" s="4"/>
      <c r="I277" s="4" t="s">
        <v>130</v>
      </c>
      <c r="J277" s="4"/>
      <c r="K277" s="4"/>
      <c r="L277" s="4"/>
      <c r="M277" s="4"/>
      <c r="N277" s="12"/>
    </row>
    <row r="278" spans="1:14" ht="14.25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12"/>
    </row>
    <row r="279" spans="1:14" ht="14.25" x14ac:dyDescent="0.2">
      <c r="A279" s="4" t="s">
        <v>104</v>
      </c>
      <c r="B279" s="4"/>
      <c r="C279" s="4"/>
      <c r="D279" s="4"/>
      <c r="E279" s="4"/>
      <c r="F279" s="4"/>
      <c r="G279" s="4"/>
      <c r="H279" s="4"/>
      <c r="I279" s="4">
        <v>8.98</v>
      </c>
      <c r="J279" s="4"/>
      <c r="K279" s="4">
        <v>0</v>
      </c>
      <c r="L279" s="4"/>
      <c r="M279" s="4">
        <v>0</v>
      </c>
      <c r="N279" s="12" t="s">
        <v>26</v>
      </c>
    </row>
    <row r="280" spans="1:14" ht="14.25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12"/>
    </row>
    <row r="281" spans="1:14" ht="14.25" x14ac:dyDescent="0.2">
      <c r="A281" s="4" t="s">
        <v>105</v>
      </c>
      <c r="B281" s="4"/>
      <c r="C281" s="4"/>
      <c r="D281" s="4"/>
      <c r="E281" s="4"/>
      <c r="F281" s="4"/>
      <c r="G281" s="4"/>
      <c r="H281" s="4"/>
      <c r="I281" s="4">
        <v>9945</v>
      </c>
      <c r="J281" s="4"/>
      <c r="K281" s="4"/>
      <c r="L281" s="4"/>
      <c r="M281" s="4"/>
      <c r="N281" s="12" t="s">
        <v>107</v>
      </c>
    </row>
    <row r="282" spans="1:14" ht="14.25" x14ac:dyDescent="0.2">
      <c r="A282" s="4"/>
      <c r="B282" s="4"/>
      <c r="C282" s="4"/>
      <c r="D282" s="4"/>
      <c r="E282" s="4"/>
      <c r="F282" s="4"/>
      <c r="G282" s="4"/>
      <c r="H282" s="4"/>
      <c r="J282" s="4"/>
      <c r="K282" s="4"/>
      <c r="L282" s="4"/>
      <c r="M282" s="4"/>
      <c r="N282" s="12"/>
    </row>
    <row r="283" spans="1:14" ht="14.25" x14ac:dyDescent="0.2">
      <c r="A283" s="4" t="s">
        <v>121</v>
      </c>
      <c r="B283" s="4"/>
      <c r="C283" s="4"/>
      <c r="D283" s="4"/>
      <c r="E283" s="4"/>
      <c r="F283" s="4"/>
      <c r="G283" s="4"/>
      <c r="H283" s="4"/>
      <c r="I283" s="4" t="s">
        <v>131</v>
      </c>
      <c r="J283" s="4"/>
      <c r="K283" s="4"/>
      <c r="L283" s="4"/>
      <c r="N283" s="12" t="s">
        <v>107</v>
      </c>
    </row>
    <row r="284" spans="1:14" ht="14.25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12"/>
    </row>
    <row r="285" spans="1:14" ht="14.25" x14ac:dyDescent="0.2">
      <c r="A285" s="9" t="s">
        <v>144</v>
      </c>
      <c r="B285" s="9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12"/>
    </row>
    <row r="286" spans="1:14" ht="14.25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12"/>
    </row>
    <row r="287" spans="1:14" ht="14.25" x14ac:dyDescent="0.2">
      <c r="A287" s="4" t="s">
        <v>0</v>
      </c>
      <c r="B287" s="4"/>
      <c r="C287" s="4"/>
      <c r="D287" s="4"/>
      <c r="E287" s="4"/>
      <c r="F287" s="4"/>
      <c r="G287" s="4"/>
      <c r="H287" s="4"/>
      <c r="I287" s="4" t="s">
        <v>134</v>
      </c>
      <c r="J287" s="4"/>
      <c r="K287" s="4"/>
      <c r="L287" s="4"/>
      <c r="M287" s="4"/>
      <c r="N287" s="12"/>
    </row>
    <row r="288" spans="1:14" ht="14.25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12"/>
    </row>
    <row r="289" spans="1:14" ht="14.25" x14ac:dyDescent="0.2">
      <c r="A289" s="4" t="s">
        <v>104</v>
      </c>
      <c r="B289" s="4"/>
      <c r="C289" s="4"/>
      <c r="D289" s="4"/>
      <c r="E289" s="4"/>
      <c r="F289" s="4"/>
      <c r="G289" s="4"/>
      <c r="H289" s="4"/>
      <c r="I289" s="4">
        <v>9.3000000000000007</v>
      </c>
      <c r="J289" s="4"/>
      <c r="K289" s="4">
        <v>0</v>
      </c>
      <c r="L289" s="4"/>
      <c r="M289" s="4">
        <v>0</v>
      </c>
      <c r="N289" s="12" t="s">
        <v>26</v>
      </c>
    </row>
    <row r="290" spans="1:14" ht="14.25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12"/>
    </row>
    <row r="291" spans="1:14" ht="14.25" x14ac:dyDescent="0.2">
      <c r="A291" s="4" t="s">
        <v>105</v>
      </c>
      <c r="B291" s="4"/>
      <c r="C291" s="4"/>
      <c r="D291" s="4"/>
      <c r="E291" s="4"/>
      <c r="F291" s="4"/>
      <c r="G291" s="4"/>
      <c r="H291" s="4"/>
      <c r="I291" s="4">
        <v>6375</v>
      </c>
      <c r="J291" s="4"/>
      <c r="K291" s="4"/>
      <c r="L291" s="4"/>
      <c r="N291" s="12" t="s">
        <v>107</v>
      </c>
    </row>
    <row r="292" spans="1:14" ht="14.25" x14ac:dyDescent="0.2">
      <c r="A292" s="4"/>
      <c r="B292" s="4"/>
      <c r="C292" s="4"/>
      <c r="D292" s="4"/>
      <c r="E292" s="4"/>
      <c r="F292" s="4"/>
      <c r="G292" s="4"/>
      <c r="H292" s="4"/>
      <c r="J292" s="4"/>
      <c r="K292" s="4"/>
      <c r="L292" s="4"/>
      <c r="M292" s="4"/>
      <c r="N292" s="12"/>
    </row>
    <row r="293" spans="1:14" ht="14.25" x14ac:dyDescent="0.2">
      <c r="A293" s="4" t="s">
        <v>120</v>
      </c>
      <c r="I293" t="s">
        <v>123</v>
      </c>
      <c r="M293" s="4"/>
      <c r="N293" s="12" t="s">
        <v>115</v>
      </c>
    </row>
    <row r="294" spans="1:14" ht="14.25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12"/>
    </row>
    <row r="295" spans="1:14" ht="14.25" x14ac:dyDescent="0.2">
      <c r="A295" s="4" t="s">
        <v>121</v>
      </c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N295" s="12" t="s">
        <v>107</v>
      </c>
    </row>
    <row r="296" spans="1:14" ht="14.25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12"/>
    </row>
    <row r="297" spans="1:14" ht="14.25" x14ac:dyDescent="0.2">
      <c r="A297" s="9" t="s">
        <v>145</v>
      </c>
      <c r="B297" s="9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12"/>
    </row>
    <row r="298" spans="1:14" ht="14.25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12"/>
    </row>
    <row r="299" spans="1:14" ht="14.25" x14ac:dyDescent="0.2">
      <c r="A299" s="4" t="s">
        <v>0</v>
      </c>
      <c r="B299" s="4"/>
      <c r="C299" s="4"/>
      <c r="D299" s="4"/>
      <c r="E299" s="4"/>
      <c r="F299" s="4"/>
      <c r="G299" s="4"/>
      <c r="H299" s="4"/>
      <c r="I299" s="4" t="s">
        <v>134</v>
      </c>
      <c r="J299" s="4"/>
      <c r="K299" s="4"/>
      <c r="L299" s="4"/>
      <c r="M299" s="4"/>
      <c r="N299" s="12"/>
    </row>
    <row r="300" spans="1:14" ht="14.25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12"/>
    </row>
    <row r="301" spans="1:14" ht="14.25" x14ac:dyDescent="0.2">
      <c r="A301" s="4" t="s">
        <v>104</v>
      </c>
      <c r="B301" s="4"/>
      <c r="C301" s="4"/>
      <c r="D301" s="4"/>
      <c r="E301" s="4"/>
      <c r="F301" s="4"/>
      <c r="G301" s="4"/>
      <c r="H301" s="4"/>
      <c r="I301" s="4">
        <v>2.04</v>
      </c>
      <c r="J301" s="4"/>
      <c r="K301" s="4">
        <v>0</v>
      </c>
      <c r="L301" s="4"/>
      <c r="M301" s="4">
        <v>0</v>
      </c>
      <c r="N301" s="12" t="s">
        <v>26</v>
      </c>
    </row>
    <row r="302" spans="1:14" ht="14.25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12"/>
    </row>
    <row r="303" spans="1:14" ht="14.25" x14ac:dyDescent="0.2">
      <c r="A303" s="4" t="s">
        <v>105</v>
      </c>
      <c r="B303" s="4"/>
      <c r="C303" s="4"/>
      <c r="D303" s="4"/>
      <c r="E303" s="4"/>
      <c r="F303" s="4"/>
      <c r="G303" s="4"/>
      <c r="H303" s="4"/>
      <c r="I303" s="4">
        <v>6375</v>
      </c>
      <c r="J303" s="4"/>
      <c r="K303" s="4"/>
      <c r="L303" s="4"/>
      <c r="N303" s="12" t="s">
        <v>107</v>
      </c>
    </row>
    <row r="304" spans="1:14" ht="14.25" x14ac:dyDescent="0.2">
      <c r="A304" s="4"/>
      <c r="B304" s="4"/>
      <c r="C304" s="4"/>
      <c r="D304" s="4"/>
      <c r="E304" s="4"/>
      <c r="F304" s="4"/>
      <c r="G304" s="4"/>
      <c r="H304" s="4"/>
      <c r="J304" s="4"/>
      <c r="K304" s="4"/>
      <c r="L304" s="4"/>
      <c r="M304" s="4"/>
      <c r="N304" s="12"/>
    </row>
    <row r="305" spans="1:14" ht="14.25" x14ac:dyDescent="0.2">
      <c r="A305" s="4" t="s">
        <v>120</v>
      </c>
      <c r="I305" t="s">
        <v>123</v>
      </c>
      <c r="M305" s="4"/>
      <c r="N305" s="12" t="s">
        <v>115</v>
      </c>
    </row>
    <row r="306" spans="1:14" ht="14.25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12"/>
    </row>
    <row r="307" spans="1:14" ht="14.25" x14ac:dyDescent="0.2">
      <c r="A307" s="4" t="s">
        <v>121</v>
      </c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12" t="s">
        <v>107</v>
      </c>
    </row>
    <row r="308" spans="1:14" ht="14.25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12"/>
    </row>
    <row r="309" spans="1:14" ht="14.25" x14ac:dyDescent="0.2">
      <c r="A309" s="9" t="s">
        <v>146</v>
      </c>
      <c r="B309" s="9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12"/>
    </row>
    <row r="310" spans="1:14" ht="14.25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12"/>
    </row>
    <row r="311" spans="1:14" ht="14.25" x14ac:dyDescent="0.2">
      <c r="A311" s="4" t="s">
        <v>0</v>
      </c>
      <c r="B311" s="4"/>
      <c r="C311" s="4"/>
      <c r="D311" s="4"/>
      <c r="E311" s="4"/>
      <c r="F311" s="4"/>
      <c r="G311" s="4"/>
      <c r="H311" s="4"/>
      <c r="I311" s="4" t="s">
        <v>130</v>
      </c>
      <c r="J311" s="4"/>
      <c r="K311" s="4"/>
      <c r="L311" s="4"/>
      <c r="M311" s="4"/>
      <c r="N311" s="12"/>
    </row>
    <row r="312" spans="1:14" ht="14.25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12"/>
    </row>
    <row r="313" spans="1:14" ht="14.25" x14ac:dyDescent="0.2">
      <c r="A313" s="4" t="s">
        <v>104</v>
      </c>
      <c r="B313" s="4"/>
      <c r="C313" s="4"/>
      <c r="D313" s="4"/>
      <c r="E313" s="4"/>
      <c r="F313" s="4"/>
      <c r="G313" s="4"/>
      <c r="H313" s="4"/>
      <c r="I313" s="4">
        <v>8.58</v>
      </c>
      <c r="J313" s="4"/>
      <c r="K313" s="4">
        <v>0</v>
      </c>
      <c r="L313" s="4"/>
      <c r="M313" s="4">
        <v>0</v>
      </c>
      <c r="N313" s="12" t="s">
        <v>26</v>
      </c>
    </row>
    <row r="314" spans="1:14" ht="14.25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N314" s="12"/>
    </row>
    <row r="315" spans="1:14" ht="14.25" x14ac:dyDescent="0.2">
      <c r="A315" s="4" t="s">
        <v>105</v>
      </c>
      <c r="B315" s="4"/>
      <c r="C315" s="4"/>
      <c r="D315" s="4"/>
      <c r="E315" s="4"/>
      <c r="F315" s="4"/>
      <c r="G315" s="4"/>
      <c r="H315" s="4"/>
      <c r="I315" s="4">
        <v>9945</v>
      </c>
      <c r="J315" s="4"/>
      <c r="K315" s="4"/>
      <c r="L315" s="4"/>
      <c r="M315" s="4"/>
      <c r="N315" s="12" t="s">
        <v>107</v>
      </c>
    </row>
    <row r="316" spans="1:14" ht="14.25" x14ac:dyDescent="0.2">
      <c r="A316" s="4"/>
      <c r="B316" s="4"/>
      <c r="C316" s="4"/>
      <c r="D316" s="4"/>
      <c r="E316" s="4"/>
      <c r="F316" s="4"/>
      <c r="G316" s="4"/>
      <c r="H316" s="4"/>
      <c r="J316" s="4"/>
      <c r="K316" s="4"/>
      <c r="L316" s="4"/>
      <c r="M316" s="4"/>
      <c r="N316" s="12"/>
    </row>
    <row r="317" spans="1:14" ht="14.25" x14ac:dyDescent="0.2">
      <c r="A317" s="4" t="s">
        <v>121</v>
      </c>
      <c r="B317" s="4"/>
      <c r="C317" s="4"/>
      <c r="D317" s="4"/>
      <c r="E317" s="4"/>
      <c r="F317" s="4"/>
      <c r="G317" s="4"/>
      <c r="H317" s="4"/>
      <c r="I317" s="4" t="s">
        <v>131</v>
      </c>
      <c r="J317" s="4"/>
      <c r="K317" s="4"/>
      <c r="L317" s="4"/>
      <c r="M317" s="4"/>
      <c r="N317" s="12" t="s">
        <v>107</v>
      </c>
    </row>
    <row r="318" spans="1:14" ht="14.25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12"/>
    </row>
    <row r="319" spans="1:14" ht="14.25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12"/>
    </row>
    <row r="320" spans="1:14" ht="14.25" x14ac:dyDescent="0.2">
      <c r="A320" s="9" t="s">
        <v>147</v>
      </c>
      <c r="B320" s="9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12"/>
    </row>
    <row r="321" spans="1:14" ht="14.25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12"/>
    </row>
    <row r="322" spans="1:14" ht="14.25" x14ac:dyDescent="0.2">
      <c r="A322" s="4" t="s">
        <v>0</v>
      </c>
      <c r="B322" s="4"/>
      <c r="C322" s="4"/>
      <c r="D322" s="4"/>
      <c r="E322" s="4"/>
      <c r="F322" s="4"/>
      <c r="G322" s="4"/>
      <c r="H322" s="4"/>
      <c r="I322" s="4" t="s">
        <v>267</v>
      </c>
      <c r="J322" s="4"/>
      <c r="K322" s="4"/>
      <c r="L322" s="4"/>
      <c r="M322" s="4"/>
      <c r="N322" s="12"/>
    </row>
    <row r="323" spans="1:14" ht="14.25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12"/>
    </row>
    <row r="324" spans="1:14" ht="14.25" x14ac:dyDescent="0.2">
      <c r="A324" s="4" t="s">
        <v>104</v>
      </c>
      <c r="B324" s="4"/>
      <c r="C324" s="4"/>
      <c r="D324" s="4"/>
      <c r="E324" s="4"/>
      <c r="F324" s="4"/>
      <c r="G324" s="4"/>
      <c r="H324" s="4"/>
      <c r="I324" s="4">
        <v>1.0900000000000001</v>
      </c>
      <c r="J324" s="4"/>
      <c r="K324" s="28">
        <v>1.1000000000000001</v>
      </c>
      <c r="L324" s="4"/>
      <c r="M324" s="47">
        <v>17</v>
      </c>
      <c r="N324" s="12" t="s">
        <v>26</v>
      </c>
    </row>
    <row r="325" spans="1:14" ht="14.25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12"/>
    </row>
    <row r="326" spans="1:14" ht="14.25" x14ac:dyDescent="0.2">
      <c r="A326" s="4" t="s">
        <v>105</v>
      </c>
      <c r="B326" s="4"/>
      <c r="C326" s="4"/>
      <c r="D326" s="4"/>
      <c r="E326" s="4"/>
      <c r="F326" s="4"/>
      <c r="G326" s="4"/>
      <c r="H326" s="4"/>
      <c r="I326" s="4">
        <v>2340</v>
      </c>
      <c r="J326" s="4"/>
      <c r="K326" s="4"/>
      <c r="L326" s="4"/>
      <c r="M326" s="4"/>
      <c r="N326" s="12" t="s">
        <v>107</v>
      </c>
    </row>
    <row r="327" spans="1:14" ht="14.25" x14ac:dyDescent="0.2">
      <c r="A327" s="4"/>
      <c r="B327" s="4"/>
      <c r="C327" s="4"/>
      <c r="D327" s="4"/>
      <c r="E327" s="4"/>
      <c r="F327" s="4"/>
      <c r="G327" s="4"/>
      <c r="H327" s="4"/>
      <c r="J327" s="4"/>
      <c r="K327" s="4"/>
      <c r="L327" s="4"/>
      <c r="M327" s="4"/>
      <c r="N327" s="12"/>
    </row>
    <row r="328" spans="1:14" ht="14.25" x14ac:dyDescent="0.2">
      <c r="A328" s="4" t="s">
        <v>106</v>
      </c>
      <c r="B328" s="4"/>
      <c r="C328" s="4"/>
      <c r="D328" s="4"/>
      <c r="E328" s="4"/>
      <c r="F328" s="4"/>
      <c r="G328" s="4"/>
      <c r="H328" s="4"/>
      <c r="I328" s="4">
        <v>10</v>
      </c>
      <c r="J328" s="4"/>
      <c r="K328" s="4"/>
      <c r="L328" s="4"/>
      <c r="M328" s="4"/>
      <c r="N328" s="12" t="s">
        <v>108</v>
      </c>
    </row>
    <row r="329" spans="1:14" ht="14.25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12"/>
    </row>
    <row r="330" spans="1:14" ht="14.25" x14ac:dyDescent="0.2">
      <c r="A330" s="9" t="s">
        <v>148</v>
      </c>
      <c r="B330" s="9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12"/>
    </row>
    <row r="331" spans="1:14" ht="14.25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12"/>
    </row>
    <row r="332" spans="1:14" ht="14.25" x14ac:dyDescent="0.2">
      <c r="A332" s="4" t="s">
        <v>0</v>
      </c>
      <c r="B332" s="4"/>
      <c r="C332" s="4"/>
      <c r="D332" s="4"/>
      <c r="E332" s="4"/>
      <c r="F332" s="4"/>
      <c r="G332" s="4"/>
      <c r="H332" s="4"/>
      <c r="I332" s="4" t="s">
        <v>130</v>
      </c>
      <c r="J332" s="4"/>
      <c r="K332" s="4"/>
      <c r="L332" s="4"/>
      <c r="M332" s="4"/>
      <c r="N332" s="12"/>
    </row>
    <row r="333" spans="1:14" ht="14.25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12"/>
    </row>
    <row r="334" spans="1:14" ht="14.25" x14ac:dyDescent="0.2">
      <c r="A334" s="4" t="s">
        <v>104</v>
      </c>
      <c r="B334" s="4"/>
      <c r="C334" s="4"/>
      <c r="D334" s="4"/>
      <c r="E334" s="4"/>
      <c r="F334" s="4"/>
      <c r="G334" s="4"/>
      <c r="H334" s="4"/>
      <c r="I334" s="4">
        <v>9.23</v>
      </c>
      <c r="J334" s="4"/>
      <c r="K334" s="4">
        <v>0</v>
      </c>
      <c r="L334" s="4"/>
      <c r="M334" s="4">
        <v>0</v>
      </c>
      <c r="N334" s="12" t="s">
        <v>26</v>
      </c>
    </row>
    <row r="335" spans="1:14" ht="14.25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12"/>
    </row>
    <row r="336" spans="1:14" ht="14.25" x14ac:dyDescent="0.2">
      <c r="A336" s="4" t="s">
        <v>105</v>
      </c>
      <c r="B336" s="4"/>
      <c r="C336" s="4"/>
      <c r="D336" s="4"/>
      <c r="E336" s="4"/>
      <c r="F336" s="4"/>
      <c r="G336" s="4"/>
      <c r="H336" s="4"/>
      <c r="I336" s="4">
        <v>9945</v>
      </c>
      <c r="J336" s="4"/>
      <c r="K336" s="4"/>
      <c r="L336" s="4"/>
      <c r="M336" s="4"/>
      <c r="N336" s="12" t="s">
        <v>107</v>
      </c>
    </row>
    <row r="337" spans="1:14" ht="14.25" x14ac:dyDescent="0.2">
      <c r="A337" s="4"/>
      <c r="B337" s="4"/>
      <c r="C337" s="4"/>
      <c r="D337" s="4"/>
      <c r="E337" s="4"/>
      <c r="F337" s="4"/>
      <c r="G337" s="4"/>
      <c r="H337" s="4"/>
      <c r="J337" s="4"/>
      <c r="K337" s="4"/>
      <c r="L337" s="4"/>
      <c r="M337" s="4"/>
      <c r="N337" s="12"/>
    </row>
    <row r="338" spans="1:14" ht="14.25" x14ac:dyDescent="0.2">
      <c r="A338" s="4" t="s">
        <v>121</v>
      </c>
      <c r="B338" s="4"/>
      <c r="C338" s="4"/>
      <c r="D338" s="4"/>
      <c r="E338" s="4"/>
      <c r="F338" s="4"/>
      <c r="G338" s="4"/>
      <c r="H338" s="4"/>
      <c r="I338" s="4" t="s">
        <v>131</v>
      </c>
      <c r="J338" s="4"/>
      <c r="K338" s="4"/>
      <c r="L338" s="4"/>
      <c r="N338" s="12" t="s">
        <v>107</v>
      </c>
    </row>
    <row r="339" spans="1:14" ht="14.25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12"/>
    </row>
    <row r="340" spans="1:14" ht="14.25" x14ac:dyDescent="0.2">
      <c r="A340" s="9" t="s">
        <v>149</v>
      </c>
      <c r="B340" s="9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12"/>
    </row>
    <row r="341" spans="1:14" ht="14.25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12"/>
    </row>
    <row r="342" spans="1:14" ht="14.25" x14ac:dyDescent="0.2">
      <c r="A342" s="4" t="s">
        <v>0</v>
      </c>
      <c r="B342" s="4"/>
      <c r="C342" s="4"/>
      <c r="D342" s="4"/>
      <c r="E342" s="4"/>
      <c r="F342" s="4"/>
      <c r="G342" s="4"/>
      <c r="H342" s="4"/>
      <c r="I342" s="4" t="s">
        <v>122</v>
      </c>
      <c r="J342" s="4"/>
      <c r="K342" s="4"/>
      <c r="L342" s="4"/>
      <c r="M342" s="4"/>
      <c r="N342" s="12"/>
    </row>
    <row r="343" spans="1:14" ht="14.25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12"/>
    </row>
    <row r="344" spans="1:14" ht="14.25" x14ac:dyDescent="0.2">
      <c r="A344" s="4" t="s">
        <v>104</v>
      </c>
      <c r="B344" s="4"/>
      <c r="C344" s="4"/>
      <c r="D344" s="4"/>
      <c r="E344" s="4"/>
      <c r="F344" s="4"/>
      <c r="G344" s="4"/>
      <c r="H344" s="4"/>
      <c r="I344" s="4">
        <v>1.17</v>
      </c>
      <c r="J344" s="4"/>
      <c r="K344" s="4">
        <v>0</v>
      </c>
      <c r="L344" s="4"/>
      <c r="M344" s="4">
        <v>0</v>
      </c>
      <c r="N344" s="12" t="s">
        <v>26</v>
      </c>
    </row>
    <row r="345" spans="1:14" ht="14.25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12"/>
    </row>
    <row r="346" spans="1:14" ht="14.25" x14ac:dyDescent="0.2">
      <c r="A346" s="4" t="s">
        <v>105</v>
      </c>
      <c r="B346" s="4"/>
      <c r="C346" s="4"/>
      <c r="D346" s="4"/>
      <c r="E346" s="4"/>
      <c r="F346" s="4"/>
      <c r="G346" s="4"/>
      <c r="H346" s="4"/>
      <c r="I346" s="4">
        <v>4250</v>
      </c>
      <c r="J346" s="4"/>
      <c r="K346" s="4"/>
      <c r="L346" s="4"/>
      <c r="M346" s="4"/>
      <c r="N346" s="12" t="s">
        <v>107</v>
      </c>
    </row>
    <row r="347" spans="1:14" ht="14.25" x14ac:dyDescent="0.2">
      <c r="A347" s="4"/>
      <c r="B347" s="4"/>
      <c r="C347" s="4"/>
      <c r="D347" s="4"/>
      <c r="E347" s="4"/>
      <c r="F347" s="4"/>
      <c r="G347" s="4"/>
      <c r="H347" s="4"/>
      <c r="J347" s="4"/>
      <c r="K347" s="4"/>
      <c r="L347" s="4"/>
      <c r="M347" s="4"/>
      <c r="N347" s="12"/>
    </row>
    <row r="348" spans="1:14" ht="14.25" x14ac:dyDescent="0.2">
      <c r="A348" s="4" t="s">
        <v>120</v>
      </c>
      <c r="I348" t="s">
        <v>123</v>
      </c>
      <c r="M348" s="4"/>
      <c r="N348" s="12" t="s">
        <v>115</v>
      </c>
    </row>
    <row r="349" spans="1:14" ht="14.2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N349" s="12"/>
    </row>
    <row r="350" spans="1:14" ht="14.25" x14ac:dyDescent="0.2">
      <c r="A350" s="4" t="s">
        <v>121</v>
      </c>
      <c r="B350" s="4"/>
      <c r="C350" s="4"/>
      <c r="D350" s="4"/>
      <c r="E350" s="4"/>
      <c r="F350" s="4"/>
      <c r="G350" s="4"/>
      <c r="H350" s="4"/>
      <c r="I350" s="4" t="s">
        <v>124</v>
      </c>
      <c r="J350" s="4"/>
      <c r="K350" s="4"/>
      <c r="L350" s="4"/>
      <c r="M350" s="4"/>
      <c r="N350" s="11"/>
    </row>
    <row r="351" spans="1:14" ht="14.25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12"/>
    </row>
    <row r="352" spans="1:14" ht="14.25" x14ac:dyDescent="0.2">
      <c r="A352" s="4" t="s">
        <v>105</v>
      </c>
      <c r="B352" s="4"/>
      <c r="C352" s="4"/>
      <c r="D352" s="4"/>
      <c r="E352" s="4"/>
      <c r="F352" s="4"/>
      <c r="G352" s="4"/>
      <c r="H352" s="4"/>
      <c r="I352" s="4">
        <v>1235</v>
      </c>
      <c r="J352" s="4"/>
      <c r="K352" s="4"/>
      <c r="L352" s="4"/>
      <c r="M352" s="4"/>
      <c r="N352" s="12" t="s">
        <v>107</v>
      </c>
    </row>
    <row r="353" spans="1:14" ht="14.2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N353" s="12"/>
    </row>
    <row r="354" spans="1:14" ht="14.25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12"/>
    </row>
    <row r="355" spans="1:14" ht="14.25" x14ac:dyDescent="0.2">
      <c r="A355" s="9" t="s">
        <v>150</v>
      </c>
      <c r="B355" s="9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12"/>
    </row>
    <row r="356" spans="1:14" ht="14.2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12"/>
    </row>
    <row r="357" spans="1:14" ht="14.25" x14ac:dyDescent="0.2">
      <c r="A357" s="4" t="s">
        <v>0</v>
      </c>
      <c r="B357" s="4"/>
      <c r="C357" s="4"/>
      <c r="D357" s="4"/>
      <c r="E357" s="4"/>
      <c r="F357" s="4"/>
      <c r="G357" s="4"/>
      <c r="H357" s="4"/>
      <c r="I357" s="4" t="s">
        <v>134</v>
      </c>
      <c r="J357" s="4"/>
      <c r="K357" s="4"/>
      <c r="L357" s="4"/>
      <c r="M357" s="4"/>
      <c r="N357" s="12"/>
    </row>
    <row r="358" spans="1:14" ht="14.2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12"/>
    </row>
    <row r="359" spans="1:14" ht="14.25" x14ac:dyDescent="0.2">
      <c r="A359" s="4" t="s">
        <v>104</v>
      </c>
      <c r="B359" s="4"/>
      <c r="C359" s="4"/>
      <c r="D359" s="4"/>
      <c r="E359" s="4"/>
      <c r="F359" s="4"/>
      <c r="G359" s="4"/>
      <c r="H359" s="4"/>
      <c r="I359" s="4">
        <v>0.36</v>
      </c>
      <c r="J359" s="4"/>
      <c r="K359" s="4">
        <v>0</v>
      </c>
      <c r="L359" s="4"/>
      <c r="M359" s="4">
        <v>0</v>
      </c>
      <c r="N359" s="12" t="s">
        <v>26</v>
      </c>
    </row>
    <row r="360" spans="1:14" ht="14.25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12"/>
    </row>
    <row r="361" spans="1:14" ht="14.25" x14ac:dyDescent="0.2">
      <c r="A361" s="4" t="s">
        <v>105</v>
      </c>
      <c r="B361" s="4"/>
      <c r="C361" s="4"/>
      <c r="D361" s="4"/>
      <c r="E361" s="4"/>
      <c r="F361" s="4"/>
      <c r="G361" s="4"/>
      <c r="H361" s="4"/>
      <c r="I361" s="4">
        <v>6375</v>
      </c>
      <c r="J361" s="4"/>
      <c r="K361" s="4"/>
      <c r="L361" s="4"/>
      <c r="N361" s="12" t="s">
        <v>107</v>
      </c>
    </row>
    <row r="362" spans="1:14" ht="14.25" x14ac:dyDescent="0.2">
      <c r="A362" s="4"/>
      <c r="B362" s="4"/>
      <c r="C362" s="4"/>
      <c r="D362" s="4"/>
      <c r="E362" s="4"/>
      <c r="F362" s="4"/>
      <c r="G362" s="4"/>
      <c r="H362" s="4"/>
      <c r="J362" s="4"/>
      <c r="K362" s="4"/>
      <c r="L362" s="4"/>
      <c r="M362" s="4"/>
      <c r="N362" s="12"/>
    </row>
    <row r="363" spans="1:14" ht="14.25" x14ac:dyDescent="0.2">
      <c r="A363" s="4" t="s">
        <v>120</v>
      </c>
      <c r="I363" t="s">
        <v>123</v>
      </c>
      <c r="M363" s="4"/>
      <c r="N363" s="12" t="s">
        <v>115</v>
      </c>
    </row>
    <row r="364" spans="1:14" ht="14.2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12"/>
    </row>
    <row r="365" spans="1:14" ht="14.25" x14ac:dyDescent="0.2">
      <c r="A365" s="4" t="s">
        <v>121</v>
      </c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N365" s="12" t="s">
        <v>107</v>
      </c>
    </row>
    <row r="366" spans="1:14" ht="14.25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12"/>
    </row>
    <row r="367" spans="1:14" ht="14.25" x14ac:dyDescent="0.2">
      <c r="A367" s="9" t="s">
        <v>151</v>
      </c>
      <c r="B367" s="9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12"/>
    </row>
    <row r="368" spans="1:14" ht="14.2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12"/>
    </row>
    <row r="369" spans="1:14" ht="14.25" x14ac:dyDescent="0.2">
      <c r="A369" s="4" t="s">
        <v>0</v>
      </c>
      <c r="B369" s="4"/>
      <c r="C369" s="4"/>
      <c r="D369" s="4"/>
      <c r="E369" s="4"/>
      <c r="F369" s="4"/>
      <c r="G369" s="4"/>
      <c r="H369" s="4"/>
      <c r="I369" s="4" t="s">
        <v>134</v>
      </c>
      <c r="J369" s="4"/>
      <c r="K369" s="4"/>
      <c r="L369" s="4"/>
      <c r="M369" s="4"/>
      <c r="N369" s="12"/>
    </row>
    <row r="370" spans="1:14" ht="14.2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12"/>
    </row>
    <row r="371" spans="1:14" ht="14.25" x14ac:dyDescent="0.2">
      <c r="A371" s="4" t="s">
        <v>104</v>
      </c>
      <c r="B371" s="4"/>
      <c r="C371" s="4"/>
      <c r="D371" s="4"/>
      <c r="E371" s="4"/>
      <c r="F371" s="4"/>
      <c r="G371" s="4"/>
      <c r="H371" s="4"/>
      <c r="I371" s="4">
        <v>2.0299999999999998</v>
      </c>
      <c r="J371" s="4"/>
      <c r="K371" s="4">
        <v>0</v>
      </c>
      <c r="L371" s="4"/>
      <c r="M371" s="4">
        <v>0</v>
      </c>
      <c r="N371" s="12" t="s">
        <v>26</v>
      </c>
    </row>
    <row r="372" spans="1:14" ht="14.25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12"/>
    </row>
    <row r="373" spans="1:14" ht="14.25" x14ac:dyDescent="0.2">
      <c r="A373" s="4" t="s">
        <v>105</v>
      </c>
      <c r="B373" s="4"/>
      <c r="C373" s="4"/>
      <c r="D373" s="4"/>
      <c r="E373" s="4"/>
      <c r="F373" s="4"/>
      <c r="G373" s="4"/>
      <c r="H373" s="4"/>
      <c r="I373" s="4">
        <v>6375</v>
      </c>
      <c r="J373" s="4"/>
      <c r="K373" s="4"/>
      <c r="L373" s="4"/>
      <c r="M373" s="4"/>
      <c r="N373" s="12" t="s">
        <v>107</v>
      </c>
    </row>
    <row r="374" spans="1:14" ht="14.25" x14ac:dyDescent="0.2">
      <c r="A374" s="4"/>
      <c r="B374" s="4"/>
      <c r="C374" s="4"/>
      <c r="D374" s="4"/>
      <c r="E374" s="4"/>
      <c r="F374" s="4"/>
      <c r="G374" s="4"/>
      <c r="H374" s="4"/>
      <c r="J374" s="4"/>
      <c r="K374" s="4"/>
      <c r="L374" s="4"/>
      <c r="N374" s="12"/>
    </row>
    <row r="375" spans="1:14" ht="14.25" x14ac:dyDescent="0.2">
      <c r="A375" s="4" t="s">
        <v>120</v>
      </c>
      <c r="I375" t="s">
        <v>123</v>
      </c>
      <c r="M375" s="4"/>
      <c r="N375" s="12" t="s">
        <v>115</v>
      </c>
    </row>
    <row r="376" spans="1:14" ht="14.25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12"/>
    </row>
    <row r="377" spans="1:14" ht="14.25" x14ac:dyDescent="0.2">
      <c r="A377" s="4" t="s">
        <v>121</v>
      </c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12" t="s">
        <v>107</v>
      </c>
    </row>
    <row r="378" spans="1:14" ht="14.25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12"/>
    </row>
    <row r="379" spans="1:14" ht="14.25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12"/>
    </row>
    <row r="380" spans="1:14" ht="14.25" x14ac:dyDescent="0.2">
      <c r="A380" s="9" t="s">
        <v>152</v>
      </c>
      <c r="B380" s="9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12"/>
    </row>
    <row r="381" spans="1:14" ht="14.25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12"/>
    </row>
    <row r="382" spans="1:14" ht="14.25" x14ac:dyDescent="0.2">
      <c r="A382" s="4" t="s">
        <v>0</v>
      </c>
      <c r="B382" s="4"/>
      <c r="C382" s="4"/>
      <c r="D382" s="4"/>
      <c r="E382" s="4"/>
      <c r="F382" s="4"/>
      <c r="G382" s="4"/>
      <c r="H382" s="4"/>
      <c r="I382" s="4" t="s">
        <v>130</v>
      </c>
      <c r="J382" s="4"/>
      <c r="K382" s="4"/>
      <c r="L382" s="4"/>
      <c r="M382" s="4"/>
      <c r="N382" s="12"/>
    </row>
    <row r="383" spans="1:14" ht="14.25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12"/>
    </row>
    <row r="384" spans="1:14" ht="14.25" x14ac:dyDescent="0.2">
      <c r="A384" s="4" t="s">
        <v>104</v>
      </c>
      <c r="B384" s="4"/>
      <c r="C384" s="4"/>
      <c r="D384" s="4"/>
      <c r="E384" s="4"/>
      <c r="F384" s="4"/>
      <c r="G384" s="4"/>
      <c r="H384" s="4"/>
      <c r="I384" s="4">
        <v>11.85</v>
      </c>
      <c r="J384" s="4"/>
      <c r="K384" s="4">
        <v>0</v>
      </c>
      <c r="L384" s="4"/>
      <c r="M384" s="4">
        <v>0</v>
      </c>
      <c r="N384" s="12" t="s">
        <v>26</v>
      </c>
    </row>
    <row r="385" spans="1:14" ht="14.25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12"/>
    </row>
    <row r="386" spans="1:14" ht="14.25" x14ac:dyDescent="0.2">
      <c r="A386" s="4" t="s">
        <v>105</v>
      </c>
      <c r="B386" s="4"/>
      <c r="C386" s="4"/>
      <c r="D386" s="4"/>
      <c r="E386" s="4"/>
      <c r="F386" s="4"/>
      <c r="G386" s="4"/>
      <c r="H386" s="4"/>
      <c r="I386" s="4">
        <v>9945</v>
      </c>
      <c r="J386" s="4"/>
      <c r="K386" s="4"/>
      <c r="L386" s="4"/>
      <c r="M386" s="4"/>
      <c r="N386" s="12" t="s">
        <v>107</v>
      </c>
    </row>
    <row r="387" spans="1:14" ht="14.25" x14ac:dyDescent="0.2">
      <c r="A387" s="4"/>
      <c r="B387" s="4"/>
      <c r="C387" s="4"/>
      <c r="D387" s="4"/>
      <c r="E387" s="4"/>
      <c r="F387" s="4"/>
      <c r="G387" s="4"/>
      <c r="H387" s="4"/>
      <c r="J387" s="4"/>
      <c r="K387" s="4"/>
      <c r="L387" s="4"/>
      <c r="M387" s="4"/>
      <c r="N387" s="12"/>
    </row>
    <row r="388" spans="1:14" ht="14.25" x14ac:dyDescent="0.2">
      <c r="A388" s="4" t="s">
        <v>121</v>
      </c>
      <c r="B388" s="4"/>
      <c r="C388" s="4"/>
      <c r="D388" s="4"/>
      <c r="E388" s="4"/>
      <c r="F388" s="4"/>
      <c r="G388" s="4"/>
      <c r="H388" s="4"/>
      <c r="I388" s="4" t="s">
        <v>131</v>
      </c>
      <c r="J388" s="4"/>
      <c r="K388" s="4"/>
      <c r="L388" s="4"/>
      <c r="M388" s="4"/>
      <c r="N388" s="12" t="s">
        <v>107</v>
      </c>
    </row>
    <row r="389" spans="1:14" ht="14.25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12"/>
    </row>
    <row r="390" spans="1:14" ht="14.25" x14ac:dyDescent="0.2">
      <c r="A390" s="9" t="s">
        <v>153</v>
      </c>
      <c r="B390" s="9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12"/>
    </row>
    <row r="391" spans="1:14" ht="14.25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12"/>
    </row>
    <row r="392" spans="1:14" ht="14.25" x14ac:dyDescent="0.2">
      <c r="A392" s="4" t="s">
        <v>0</v>
      </c>
      <c r="B392" s="4"/>
      <c r="C392" s="4"/>
      <c r="D392" s="4"/>
      <c r="E392" s="4"/>
      <c r="F392" s="4"/>
      <c r="G392" s="4"/>
      <c r="H392" s="4"/>
      <c r="I392" s="4" t="s">
        <v>130</v>
      </c>
      <c r="J392" s="4"/>
      <c r="K392" s="4"/>
      <c r="L392" s="4"/>
      <c r="M392" s="4"/>
      <c r="N392" s="12"/>
    </row>
    <row r="393" spans="1:14" ht="14.25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12"/>
    </row>
    <row r="394" spans="1:14" ht="14.25" x14ac:dyDescent="0.2">
      <c r="A394" s="4" t="s">
        <v>104</v>
      </c>
      <c r="B394" s="4"/>
      <c r="C394" s="4"/>
      <c r="D394" s="4"/>
      <c r="E394" s="4"/>
      <c r="F394" s="4"/>
      <c r="G394" s="4"/>
      <c r="H394" s="4"/>
      <c r="I394" s="4">
        <v>11.61</v>
      </c>
      <c r="J394" s="4"/>
      <c r="K394" s="4">
        <v>0</v>
      </c>
      <c r="L394" s="4"/>
      <c r="M394" s="4">
        <v>0</v>
      </c>
      <c r="N394" s="12" t="s">
        <v>26</v>
      </c>
    </row>
    <row r="395" spans="1:14" ht="14.25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N395" s="12"/>
    </row>
    <row r="396" spans="1:14" ht="14.25" x14ac:dyDescent="0.2">
      <c r="A396" s="4" t="s">
        <v>105</v>
      </c>
      <c r="B396" s="4"/>
      <c r="C396" s="4"/>
      <c r="D396" s="4"/>
      <c r="E396" s="4"/>
      <c r="F396" s="4"/>
      <c r="G396" s="4"/>
      <c r="H396" s="4"/>
      <c r="I396" s="4">
        <v>9945</v>
      </c>
      <c r="J396" s="4"/>
      <c r="K396" s="4"/>
      <c r="L396" s="4"/>
      <c r="M396" s="4"/>
      <c r="N396" s="12" t="s">
        <v>107</v>
      </c>
    </row>
    <row r="397" spans="1:14" ht="14.25" x14ac:dyDescent="0.2">
      <c r="A397" s="4"/>
      <c r="B397" s="4"/>
      <c r="C397" s="4"/>
      <c r="D397" s="4"/>
      <c r="E397" s="4"/>
      <c r="F397" s="4"/>
      <c r="G397" s="4"/>
      <c r="H397" s="4"/>
      <c r="J397" s="4"/>
      <c r="K397" s="4"/>
      <c r="L397" s="4"/>
      <c r="M397" s="4"/>
      <c r="N397" s="12"/>
    </row>
    <row r="398" spans="1:14" ht="14.25" x14ac:dyDescent="0.2">
      <c r="A398" s="4" t="s">
        <v>121</v>
      </c>
      <c r="B398" s="4"/>
      <c r="C398" s="4"/>
      <c r="D398" s="4"/>
      <c r="E398" s="4"/>
      <c r="F398" s="4"/>
      <c r="G398" s="4"/>
      <c r="H398" s="4"/>
      <c r="I398" s="4" t="s">
        <v>131</v>
      </c>
      <c r="J398" s="4"/>
      <c r="K398" s="4"/>
      <c r="L398" s="4"/>
      <c r="M398" s="4"/>
      <c r="N398" s="12" t="s">
        <v>107</v>
      </c>
    </row>
    <row r="399" spans="1:14" ht="14.25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12"/>
    </row>
    <row r="400" spans="1:14" ht="14.25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12"/>
    </row>
    <row r="401" spans="1:14" ht="14.25" x14ac:dyDescent="0.2">
      <c r="A401" s="9" t="s">
        <v>154</v>
      </c>
      <c r="B401" s="9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12"/>
    </row>
    <row r="402" spans="1:14" ht="14.25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12"/>
    </row>
    <row r="403" spans="1:14" ht="14.25" x14ac:dyDescent="0.2">
      <c r="A403" s="4" t="s">
        <v>0</v>
      </c>
      <c r="B403" s="4"/>
      <c r="C403" s="4"/>
      <c r="D403" s="4"/>
      <c r="E403" s="4"/>
      <c r="F403" s="4"/>
      <c r="G403" s="4"/>
      <c r="H403" s="4"/>
      <c r="I403" s="4" t="s">
        <v>130</v>
      </c>
      <c r="J403" s="4"/>
      <c r="K403" s="4"/>
      <c r="L403" s="4"/>
      <c r="M403" s="4"/>
      <c r="N403" s="12"/>
    </row>
    <row r="404" spans="1:14" ht="14.25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12"/>
    </row>
    <row r="405" spans="1:14" ht="14.25" x14ac:dyDescent="0.2">
      <c r="A405" s="4" t="s">
        <v>104</v>
      </c>
      <c r="B405" s="4"/>
      <c r="C405" s="4"/>
      <c r="D405" s="4"/>
      <c r="E405" s="4"/>
      <c r="F405" s="4"/>
      <c r="G405" s="4"/>
      <c r="H405" s="4"/>
      <c r="I405" s="4">
        <v>5.26</v>
      </c>
      <c r="J405" s="4"/>
      <c r="K405" s="4">
        <v>0</v>
      </c>
      <c r="L405" s="4"/>
      <c r="M405" s="4">
        <v>0</v>
      </c>
      <c r="N405" s="12" t="s">
        <v>26</v>
      </c>
    </row>
    <row r="406" spans="1:14" ht="14.25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12"/>
    </row>
    <row r="407" spans="1:14" ht="14.25" x14ac:dyDescent="0.2">
      <c r="A407" s="4" t="s">
        <v>105</v>
      </c>
      <c r="B407" s="4"/>
      <c r="C407" s="4"/>
      <c r="D407" s="4"/>
      <c r="E407" s="4"/>
      <c r="F407" s="4"/>
      <c r="G407" s="4"/>
      <c r="H407" s="4"/>
      <c r="I407" s="4">
        <v>9945</v>
      </c>
      <c r="J407" s="4"/>
      <c r="K407" s="4"/>
      <c r="L407" s="4"/>
      <c r="M407" s="4"/>
      <c r="N407" s="12" t="s">
        <v>107</v>
      </c>
    </row>
    <row r="408" spans="1:14" ht="14.25" x14ac:dyDescent="0.2">
      <c r="A408" s="4"/>
      <c r="B408" s="4"/>
      <c r="C408" s="4"/>
      <c r="D408" s="4"/>
      <c r="E408" s="4"/>
      <c r="F408" s="4"/>
      <c r="G408" s="4"/>
      <c r="H408" s="4"/>
      <c r="J408" s="4"/>
      <c r="K408" s="4"/>
      <c r="L408" s="4"/>
      <c r="M408" s="4"/>
      <c r="N408" s="12"/>
    </row>
    <row r="409" spans="1:14" ht="14.25" x14ac:dyDescent="0.2">
      <c r="A409" s="4" t="s">
        <v>121</v>
      </c>
      <c r="B409" s="4"/>
      <c r="C409" s="4"/>
      <c r="D409" s="4"/>
      <c r="E409" s="4"/>
      <c r="F409" s="4"/>
      <c r="G409" s="4"/>
      <c r="H409" s="4"/>
      <c r="I409" s="4" t="s">
        <v>131</v>
      </c>
      <c r="J409" s="4"/>
      <c r="K409" s="4"/>
      <c r="L409" s="4"/>
      <c r="M409" s="4"/>
      <c r="N409" s="12" t="s">
        <v>107</v>
      </c>
    </row>
    <row r="410" spans="1:14" ht="14.25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12"/>
    </row>
    <row r="411" spans="1:14" ht="14.25" x14ac:dyDescent="0.2">
      <c r="A411" s="9" t="s">
        <v>155</v>
      </c>
      <c r="B411" s="9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12"/>
    </row>
    <row r="412" spans="1:14" ht="14.25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12"/>
    </row>
    <row r="413" spans="1:14" ht="14.25" x14ac:dyDescent="0.2">
      <c r="A413" s="4" t="s">
        <v>0</v>
      </c>
      <c r="B413" s="4"/>
      <c r="C413" s="4"/>
      <c r="D413" s="4"/>
      <c r="E413" s="4"/>
      <c r="F413" s="4"/>
      <c r="G413" s="4"/>
      <c r="H413" s="4"/>
      <c r="I413" s="4" t="s">
        <v>130</v>
      </c>
      <c r="J413" s="4"/>
      <c r="K413" s="4"/>
      <c r="L413" s="4"/>
      <c r="M413" s="4"/>
      <c r="N413" s="12"/>
    </row>
    <row r="414" spans="1:14" ht="14.25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12"/>
    </row>
    <row r="415" spans="1:14" ht="14.25" x14ac:dyDescent="0.2">
      <c r="A415" s="4" t="s">
        <v>104</v>
      </c>
      <c r="B415" s="4"/>
      <c r="C415" s="4"/>
      <c r="D415" s="4"/>
      <c r="E415" s="4"/>
      <c r="F415" s="4"/>
      <c r="G415" s="4"/>
      <c r="H415" s="4"/>
      <c r="I415" s="4">
        <v>1.66</v>
      </c>
      <c r="J415" s="4"/>
      <c r="K415" s="4">
        <v>0</v>
      </c>
      <c r="L415" s="4"/>
      <c r="M415" s="4">
        <v>0</v>
      </c>
      <c r="N415" s="12" t="s">
        <v>26</v>
      </c>
    </row>
    <row r="416" spans="1:14" ht="14.25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12"/>
    </row>
    <row r="417" spans="1:14" ht="14.25" x14ac:dyDescent="0.2">
      <c r="A417" s="4" t="s">
        <v>105</v>
      </c>
      <c r="B417" s="4"/>
      <c r="C417" s="4"/>
      <c r="D417" s="4"/>
      <c r="E417" s="4"/>
      <c r="F417" s="4"/>
      <c r="G417" s="4"/>
      <c r="H417" s="4"/>
      <c r="I417" s="4">
        <v>9945</v>
      </c>
      <c r="J417" s="4"/>
      <c r="K417" s="4"/>
      <c r="L417" s="4"/>
      <c r="M417" s="4"/>
      <c r="N417" s="12" t="s">
        <v>107</v>
      </c>
    </row>
    <row r="418" spans="1:14" ht="14.25" x14ac:dyDescent="0.2">
      <c r="A418" s="4"/>
      <c r="B418" s="4"/>
      <c r="C418" s="4"/>
      <c r="D418" s="4"/>
      <c r="E418" s="4"/>
      <c r="F418" s="4"/>
      <c r="G418" s="4"/>
      <c r="H418" s="4"/>
      <c r="J418" s="4"/>
      <c r="K418" s="4"/>
      <c r="L418" s="4"/>
      <c r="M418" s="4"/>
      <c r="N418" s="12"/>
    </row>
    <row r="419" spans="1:14" ht="14.25" x14ac:dyDescent="0.2">
      <c r="A419" s="4" t="s">
        <v>121</v>
      </c>
      <c r="B419" s="4"/>
      <c r="C419" s="4"/>
      <c r="D419" s="4"/>
      <c r="E419" s="4"/>
      <c r="F419" s="4"/>
      <c r="G419" s="4"/>
      <c r="H419" s="4"/>
      <c r="I419" s="4" t="s">
        <v>131</v>
      </c>
      <c r="J419" s="4"/>
      <c r="K419" s="4"/>
      <c r="L419" s="4"/>
      <c r="N419" s="12" t="s">
        <v>107</v>
      </c>
    </row>
    <row r="420" spans="1:14" ht="14.25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12"/>
    </row>
    <row r="421" spans="1:14" ht="14.25" x14ac:dyDescent="0.2">
      <c r="A421" s="9" t="s">
        <v>156</v>
      </c>
      <c r="B421" s="9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12"/>
    </row>
    <row r="422" spans="1:14" ht="14.25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12"/>
    </row>
    <row r="423" spans="1:14" ht="14.25" x14ac:dyDescent="0.2">
      <c r="A423" s="4" t="s">
        <v>0</v>
      </c>
      <c r="B423" s="4"/>
      <c r="C423" s="4"/>
      <c r="D423" s="4"/>
      <c r="E423" s="4"/>
      <c r="F423" s="4"/>
      <c r="G423" s="4"/>
      <c r="H423" s="4"/>
      <c r="I423" s="4" t="s">
        <v>134</v>
      </c>
      <c r="J423" s="4"/>
      <c r="K423" s="4"/>
      <c r="L423" s="4"/>
      <c r="M423" s="4"/>
      <c r="N423" s="12"/>
    </row>
    <row r="424" spans="1:14" ht="14.25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12"/>
    </row>
    <row r="425" spans="1:14" ht="14.25" x14ac:dyDescent="0.2">
      <c r="A425" s="4" t="s">
        <v>104</v>
      </c>
      <c r="B425" s="4"/>
      <c r="C425" s="4"/>
      <c r="D425" s="4"/>
      <c r="E425" s="4"/>
      <c r="F425" s="4"/>
      <c r="G425" s="4"/>
      <c r="H425" s="4"/>
      <c r="I425" s="4">
        <v>33.85</v>
      </c>
      <c r="J425" s="4"/>
      <c r="K425" s="4">
        <v>0</v>
      </c>
      <c r="L425" s="4"/>
      <c r="M425" s="4">
        <v>0</v>
      </c>
      <c r="N425" s="12" t="s">
        <v>26</v>
      </c>
    </row>
    <row r="426" spans="1:14" ht="14.25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12"/>
    </row>
    <row r="427" spans="1:14" ht="14.25" x14ac:dyDescent="0.2">
      <c r="A427" s="4" t="s">
        <v>105</v>
      </c>
      <c r="B427" s="4"/>
      <c r="C427" s="4"/>
      <c r="D427" s="4"/>
      <c r="E427" s="4"/>
      <c r="F427" s="4"/>
      <c r="G427" s="4"/>
      <c r="H427" s="4"/>
      <c r="I427" s="4">
        <v>6375</v>
      </c>
      <c r="J427" s="4"/>
      <c r="K427" s="4"/>
      <c r="L427" s="4"/>
      <c r="N427" s="12" t="s">
        <v>107</v>
      </c>
    </row>
    <row r="428" spans="1:14" ht="14.25" x14ac:dyDescent="0.2">
      <c r="A428" s="4"/>
      <c r="B428" s="4"/>
      <c r="C428" s="4"/>
      <c r="D428" s="4"/>
      <c r="E428" s="4"/>
      <c r="F428" s="4"/>
      <c r="G428" s="4"/>
      <c r="H428" s="4"/>
      <c r="J428" s="4"/>
      <c r="K428" s="4"/>
      <c r="L428" s="4"/>
      <c r="M428" s="4"/>
      <c r="N428" s="12"/>
    </row>
    <row r="429" spans="1:14" ht="14.25" x14ac:dyDescent="0.2">
      <c r="A429" s="4" t="s">
        <v>120</v>
      </c>
      <c r="I429" t="s">
        <v>123</v>
      </c>
      <c r="M429" s="4"/>
      <c r="N429" s="12" t="s">
        <v>115</v>
      </c>
    </row>
    <row r="430" spans="1:14" ht="14.25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12"/>
    </row>
    <row r="431" spans="1:14" ht="14.25" x14ac:dyDescent="0.2">
      <c r="A431" s="4" t="s">
        <v>121</v>
      </c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N431" s="12" t="s">
        <v>107</v>
      </c>
    </row>
    <row r="432" spans="1:14" ht="14.25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12"/>
    </row>
    <row r="433" spans="1:14" ht="14.25" x14ac:dyDescent="0.2">
      <c r="A433" s="9" t="s">
        <v>157</v>
      </c>
      <c r="B433" s="9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12"/>
    </row>
    <row r="434" spans="1:14" ht="14.25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12"/>
    </row>
    <row r="435" spans="1:14" ht="14.25" x14ac:dyDescent="0.2">
      <c r="A435" s="4" t="s">
        <v>0</v>
      </c>
      <c r="B435" s="4"/>
      <c r="C435" s="4"/>
      <c r="D435" s="4"/>
      <c r="E435" s="4"/>
      <c r="F435" s="4"/>
      <c r="G435" s="4"/>
      <c r="H435" s="4"/>
      <c r="I435" s="4" t="s">
        <v>158</v>
      </c>
      <c r="J435" s="4"/>
      <c r="K435" s="4"/>
      <c r="L435" s="4"/>
      <c r="M435" s="4"/>
      <c r="N435" s="12"/>
    </row>
    <row r="436" spans="1:14" ht="14.25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12"/>
    </row>
    <row r="437" spans="1:14" ht="14.25" x14ac:dyDescent="0.2">
      <c r="A437" s="4" t="s">
        <v>104</v>
      </c>
      <c r="B437" s="4"/>
      <c r="C437" s="4"/>
      <c r="D437" s="4"/>
      <c r="E437" s="4"/>
      <c r="F437" s="4"/>
      <c r="G437" s="4"/>
      <c r="H437" s="4"/>
      <c r="I437" s="4">
        <v>5.51</v>
      </c>
      <c r="J437" s="4"/>
      <c r="K437" s="28">
        <v>20.3</v>
      </c>
      <c r="L437" s="4"/>
      <c r="M437" s="47">
        <v>25</v>
      </c>
      <c r="N437" s="12" t="s">
        <v>26</v>
      </c>
    </row>
    <row r="438" spans="1:14" ht="14.25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12"/>
    </row>
    <row r="439" spans="1:14" ht="14.25" x14ac:dyDescent="0.2">
      <c r="A439" s="4" t="s">
        <v>105</v>
      </c>
      <c r="B439" s="4"/>
      <c r="C439" s="4"/>
      <c r="D439" s="4"/>
      <c r="E439" s="4"/>
      <c r="F439" s="4"/>
      <c r="G439" s="4"/>
      <c r="H439" s="4"/>
      <c r="I439" s="4">
        <v>3185</v>
      </c>
      <c r="J439" s="4"/>
      <c r="K439" s="4"/>
      <c r="L439" s="4"/>
      <c r="M439" s="4">
        <v>0</v>
      </c>
      <c r="N439" s="12" t="s">
        <v>107</v>
      </c>
    </row>
    <row r="440" spans="1:14" ht="14.25" x14ac:dyDescent="0.2">
      <c r="A440" s="4"/>
      <c r="B440" s="4"/>
      <c r="C440" s="4"/>
      <c r="D440" s="4"/>
      <c r="E440" s="4"/>
      <c r="F440" s="4"/>
      <c r="G440" s="4"/>
      <c r="H440" s="4"/>
      <c r="J440" s="4"/>
      <c r="K440" s="4"/>
      <c r="L440" s="4"/>
      <c r="M440" s="4"/>
      <c r="N440" s="12"/>
    </row>
    <row r="441" spans="1:14" ht="14.25" x14ac:dyDescent="0.2">
      <c r="A441" s="4" t="s">
        <v>120</v>
      </c>
      <c r="I441" t="s">
        <v>162</v>
      </c>
      <c r="M441" s="4"/>
      <c r="N441" s="12" t="s">
        <v>115</v>
      </c>
    </row>
    <row r="442" spans="1:14" ht="14.25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12"/>
    </row>
    <row r="443" spans="1:14" ht="14.25" x14ac:dyDescent="0.2">
      <c r="A443" s="4" t="s">
        <v>121</v>
      </c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N443" s="12" t="s">
        <v>107</v>
      </c>
    </row>
    <row r="444" spans="1:14" ht="14.25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12"/>
    </row>
    <row r="445" spans="1:14" ht="14.25" x14ac:dyDescent="0.2">
      <c r="A445" s="9" t="s">
        <v>159</v>
      </c>
      <c r="B445" s="9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12"/>
    </row>
    <row r="446" spans="1:14" ht="14.25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12"/>
    </row>
    <row r="447" spans="1:14" ht="14.25" x14ac:dyDescent="0.2">
      <c r="A447" s="4" t="s">
        <v>0</v>
      </c>
      <c r="B447" s="4"/>
      <c r="C447" s="4"/>
      <c r="D447" s="4"/>
      <c r="E447" s="4"/>
      <c r="F447" s="4"/>
      <c r="G447" s="4"/>
      <c r="H447" s="4"/>
      <c r="I447" s="4" t="s">
        <v>158</v>
      </c>
      <c r="J447" s="4"/>
      <c r="K447" s="4"/>
      <c r="L447" s="4"/>
      <c r="M447" s="4"/>
      <c r="N447" s="12"/>
    </row>
    <row r="448" spans="1:14" ht="14.2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12"/>
    </row>
    <row r="449" spans="1:14" ht="14.25" x14ac:dyDescent="0.2">
      <c r="A449" s="4" t="s">
        <v>104</v>
      </c>
      <c r="B449" s="4"/>
      <c r="C449" s="4"/>
      <c r="D449" s="4"/>
      <c r="E449" s="4"/>
      <c r="F449" s="4"/>
      <c r="G449" s="4"/>
      <c r="H449" s="4"/>
      <c r="I449" s="4">
        <v>5.83</v>
      </c>
      <c r="J449" s="4"/>
      <c r="K449" s="4">
        <v>0</v>
      </c>
      <c r="L449" s="4"/>
      <c r="M449" s="4">
        <v>0</v>
      </c>
      <c r="N449" s="12" t="s">
        <v>26</v>
      </c>
    </row>
    <row r="450" spans="1:14" ht="14.25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12"/>
    </row>
    <row r="451" spans="1:14" ht="14.25" x14ac:dyDescent="0.2">
      <c r="A451" s="4" t="s">
        <v>105</v>
      </c>
      <c r="B451" s="4"/>
      <c r="C451" s="4"/>
      <c r="D451" s="4"/>
      <c r="E451" s="4"/>
      <c r="F451" s="4"/>
      <c r="G451" s="4"/>
      <c r="H451" s="4"/>
      <c r="I451" s="4">
        <v>3185</v>
      </c>
      <c r="J451" s="4"/>
      <c r="K451" s="4"/>
      <c r="L451" s="4"/>
      <c r="N451" s="12" t="s">
        <v>107</v>
      </c>
    </row>
    <row r="452" spans="1:14" ht="14.25" x14ac:dyDescent="0.2">
      <c r="A452" s="4"/>
      <c r="B452" s="4"/>
      <c r="C452" s="4"/>
      <c r="D452" s="4"/>
      <c r="E452" s="4"/>
      <c r="F452" s="4"/>
      <c r="G452" s="4"/>
      <c r="H452" s="4"/>
      <c r="J452" s="4"/>
      <c r="K452" s="4"/>
      <c r="L452" s="4"/>
      <c r="M452" s="4"/>
      <c r="N452" s="12"/>
    </row>
    <row r="453" spans="1:14" ht="14.25" x14ac:dyDescent="0.2">
      <c r="A453" s="4" t="s">
        <v>120</v>
      </c>
      <c r="I453" t="s">
        <v>162</v>
      </c>
      <c r="M453" s="4"/>
      <c r="N453" s="12" t="s">
        <v>115</v>
      </c>
    </row>
    <row r="454" spans="1:14" ht="14.25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12"/>
    </row>
    <row r="455" spans="1:14" ht="14.25" x14ac:dyDescent="0.2">
      <c r="A455" s="4" t="s">
        <v>121</v>
      </c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12" t="s">
        <v>107</v>
      </c>
    </row>
    <row r="456" spans="1:14" ht="14.25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12"/>
    </row>
    <row r="457" spans="1:14" ht="14.25" x14ac:dyDescent="0.2">
      <c r="A457" s="9" t="s">
        <v>160</v>
      </c>
      <c r="B457" s="9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12"/>
    </row>
    <row r="458" spans="1:14" ht="14.25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12"/>
    </row>
    <row r="459" spans="1:14" ht="14.25" x14ac:dyDescent="0.2">
      <c r="A459" s="4" t="s">
        <v>0</v>
      </c>
      <c r="B459" s="4"/>
      <c r="C459" s="4"/>
      <c r="D459" s="4"/>
      <c r="E459" s="4"/>
      <c r="F459" s="4"/>
      <c r="G459" s="4"/>
      <c r="H459" s="4"/>
      <c r="I459" s="4" t="s">
        <v>128</v>
      </c>
      <c r="J459" s="4"/>
      <c r="K459" s="4"/>
      <c r="L459" s="4"/>
      <c r="M459" s="4"/>
      <c r="N459" s="12"/>
    </row>
    <row r="460" spans="1:14" ht="14.25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12"/>
    </row>
    <row r="461" spans="1:14" ht="14.25" x14ac:dyDescent="0.2">
      <c r="A461" s="4" t="s">
        <v>104</v>
      </c>
      <c r="B461" s="4"/>
      <c r="C461" s="4"/>
      <c r="D461" s="4"/>
      <c r="E461" s="4"/>
      <c r="F461" s="4"/>
      <c r="G461" s="4"/>
      <c r="H461" s="4"/>
      <c r="I461" s="4">
        <v>3.52</v>
      </c>
      <c r="J461" s="4"/>
      <c r="K461" s="4">
        <v>0</v>
      </c>
      <c r="L461" s="4"/>
      <c r="M461" s="4">
        <v>0</v>
      </c>
      <c r="N461" s="12" t="s">
        <v>26</v>
      </c>
    </row>
    <row r="462" spans="1:14" ht="14.25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12"/>
    </row>
    <row r="463" spans="1:14" ht="14.25" x14ac:dyDescent="0.2">
      <c r="A463" s="4" t="s">
        <v>105</v>
      </c>
      <c r="B463" s="4"/>
      <c r="C463" s="4"/>
      <c r="D463" s="4"/>
      <c r="E463" s="4"/>
      <c r="F463" s="4"/>
      <c r="G463" s="4"/>
      <c r="H463" s="4"/>
      <c r="I463" s="4">
        <v>8341.5</v>
      </c>
      <c r="J463" s="4"/>
      <c r="K463" s="4"/>
      <c r="L463" s="4"/>
      <c r="M463" s="4"/>
      <c r="N463" s="12" t="s">
        <v>107</v>
      </c>
    </row>
    <row r="464" spans="1:14" ht="14.25" x14ac:dyDescent="0.2">
      <c r="A464" s="4"/>
      <c r="B464" s="4"/>
      <c r="C464" s="4"/>
      <c r="D464" s="4"/>
      <c r="E464" s="4"/>
      <c r="F464" s="4"/>
      <c r="G464" s="4"/>
      <c r="H464" s="4"/>
      <c r="J464" s="4"/>
      <c r="K464" s="4"/>
      <c r="L464" s="4"/>
      <c r="M464" s="4"/>
      <c r="N464" s="12"/>
    </row>
    <row r="465" spans="1:14" ht="14.25" x14ac:dyDescent="0.2">
      <c r="A465" s="4" t="s">
        <v>106</v>
      </c>
      <c r="B465" s="4"/>
      <c r="C465" s="4"/>
      <c r="D465" s="4"/>
      <c r="E465" s="4"/>
      <c r="F465" s="4"/>
      <c r="G465" s="4"/>
      <c r="H465" s="4"/>
      <c r="I465" s="4">
        <v>3</v>
      </c>
      <c r="J465" s="4"/>
      <c r="K465" s="4"/>
      <c r="L465" s="4"/>
      <c r="N465" s="12" t="s">
        <v>108</v>
      </c>
    </row>
    <row r="466" spans="1:14" ht="14.25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12"/>
    </row>
    <row r="467" spans="1:14" ht="14.25" x14ac:dyDescent="0.2">
      <c r="A467" s="9" t="s">
        <v>161</v>
      </c>
      <c r="B467" s="9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12"/>
    </row>
    <row r="468" spans="1:14" ht="14.25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12"/>
    </row>
    <row r="469" spans="1:14" ht="14.25" x14ac:dyDescent="0.2">
      <c r="A469" s="4" t="s">
        <v>0</v>
      </c>
      <c r="B469" s="4"/>
      <c r="C469" s="4"/>
      <c r="D469" s="4"/>
      <c r="E469" s="4"/>
      <c r="F469" s="4"/>
      <c r="G469" s="4"/>
      <c r="H469" s="4"/>
      <c r="I469" s="4" t="s">
        <v>158</v>
      </c>
      <c r="J469" s="4"/>
      <c r="K469" s="4"/>
      <c r="L469" s="4"/>
      <c r="M469" s="4"/>
      <c r="N469" s="12"/>
    </row>
    <row r="470" spans="1:14" ht="14.2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12"/>
    </row>
    <row r="471" spans="1:14" ht="14.25" x14ac:dyDescent="0.2">
      <c r="A471" s="4" t="s">
        <v>104</v>
      </c>
      <c r="B471" s="4"/>
      <c r="C471" s="4"/>
      <c r="D471" s="4"/>
      <c r="E471" s="4"/>
      <c r="F471" s="4"/>
      <c r="G471" s="4"/>
      <c r="H471" s="4"/>
      <c r="I471" s="4">
        <v>6.76</v>
      </c>
      <c r="J471" s="4"/>
      <c r="K471" s="4">
        <v>0</v>
      </c>
      <c r="L471" s="4"/>
      <c r="M471" s="4">
        <v>0</v>
      </c>
      <c r="N471" s="12" t="s">
        <v>26</v>
      </c>
    </row>
    <row r="472" spans="1:14" ht="14.25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12"/>
    </row>
    <row r="473" spans="1:14" ht="14.25" x14ac:dyDescent="0.2">
      <c r="A473" s="4" t="s">
        <v>105</v>
      </c>
      <c r="B473" s="4"/>
      <c r="C473" s="4"/>
      <c r="D473" s="4"/>
      <c r="E473" s="4"/>
      <c r="F473" s="4"/>
      <c r="G473" s="4"/>
      <c r="H473" s="4"/>
      <c r="I473" s="4">
        <v>3185</v>
      </c>
      <c r="J473" s="4"/>
      <c r="K473" s="4"/>
      <c r="L473" s="4"/>
      <c r="N473" s="12" t="s">
        <v>107</v>
      </c>
    </row>
    <row r="474" spans="1:14" ht="14.25" x14ac:dyDescent="0.2">
      <c r="A474" s="4"/>
      <c r="B474" s="4"/>
      <c r="C474" s="4"/>
      <c r="D474" s="4"/>
      <c r="E474" s="4"/>
      <c r="F474" s="4"/>
      <c r="G474" s="4"/>
      <c r="H474" s="4"/>
      <c r="J474" s="4"/>
      <c r="K474" s="4"/>
      <c r="L474" s="4"/>
      <c r="M474" s="4"/>
      <c r="N474" s="12"/>
    </row>
    <row r="475" spans="1:14" ht="14.25" x14ac:dyDescent="0.2">
      <c r="A475" s="4" t="s">
        <v>120</v>
      </c>
      <c r="I475" t="s">
        <v>162</v>
      </c>
      <c r="M475" s="4"/>
      <c r="N475" s="12" t="s">
        <v>115</v>
      </c>
    </row>
    <row r="476" spans="1:14" ht="14.25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12"/>
    </row>
    <row r="477" spans="1:14" ht="14.25" x14ac:dyDescent="0.2">
      <c r="A477" s="4" t="s">
        <v>121</v>
      </c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N477" s="12" t="s">
        <v>107</v>
      </c>
    </row>
    <row r="478" spans="1:14" ht="14.25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12"/>
    </row>
    <row r="479" spans="1:14" ht="14.25" x14ac:dyDescent="0.2">
      <c r="A479" s="9" t="s">
        <v>163</v>
      </c>
      <c r="B479" s="9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12"/>
    </row>
    <row r="480" spans="1:14" ht="14.25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12"/>
    </row>
    <row r="481" spans="1:14" ht="14.25" x14ac:dyDescent="0.2">
      <c r="A481" s="4" t="s">
        <v>0</v>
      </c>
      <c r="B481" s="4"/>
      <c r="C481" s="4"/>
      <c r="D481" s="4"/>
      <c r="E481" s="4"/>
      <c r="F481" s="4"/>
      <c r="G481" s="4"/>
      <c r="H481" s="4"/>
      <c r="I481" s="4" t="s">
        <v>158</v>
      </c>
      <c r="J481" s="4"/>
      <c r="K481" s="4"/>
      <c r="L481" s="4"/>
      <c r="M481" s="4"/>
      <c r="N481" s="12"/>
    </row>
    <row r="482" spans="1:14" ht="14.25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12"/>
    </row>
    <row r="483" spans="1:14" ht="14.25" x14ac:dyDescent="0.2">
      <c r="A483" s="4" t="s">
        <v>104</v>
      </c>
      <c r="B483" s="4"/>
      <c r="C483" s="4"/>
      <c r="D483" s="4"/>
      <c r="E483" s="4"/>
      <c r="F483" s="4"/>
      <c r="G483" s="4"/>
      <c r="H483" s="4"/>
      <c r="I483" s="4">
        <v>2.23</v>
      </c>
      <c r="J483" s="4"/>
      <c r="K483" s="4">
        <v>0</v>
      </c>
      <c r="L483" s="4"/>
      <c r="M483" s="4">
        <v>0</v>
      </c>
      <c r="N483" s="12" t="s">
        <v>26</v>
      </c>
    </row>
    <row r="484" spans="1:14" ht="14.25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12"/>
    </row>
    <row r="485" spans="1:14" ht="14.25" x14ac:dyDescent="0.2">
      <c r="A485" s="4" t="s">
        <v>105</v>
      </c>
      <c r="B485" s="4"/>
      <c r="C485" s="4"/>
      <c r="D485" s="4"/>
      <c r="E485" s="4"/>
      <c r="F485" s="4"/>
      <c r="G485" s="4"/>
      <c r="H485" s="4"/>
      <c r="I485" s="4">
        <v>3185</v>
      </c>
      <c r="J485" s="4"/>
      <c r="K485" s="4"/>
      <c r="L485" s="4"/>
      <c r="N485" s="12" t="s">
        <v>107</v>
      </c>
    </row>
    <row r="486" spans="1:14" ht="14.25" x14ac:dyDescent="0.2">
      <c r="A486" s="4"/>
      <c r="B486" s="4"/>
      <c r="C486" s="4"/>
      <c r="D486" s="4"/>
      <c r="E486" s="4"/>
      <c r="F486" s="4"/>
      <c r="G486" s="4"/>
      <c r="H486" s="4"/>
      <c r="J486" s="4"/>
      <c r="K486" s="4"/>
      <c r="L486" s="4"/>
      <c r="M486" s="4"/>
      <c r="N486" s="12"/>
    </row>
    <row r="487" spans="1:14" ht="14.25" x14ac:dyDescent="0.2">
      <c r="A487" s="4" t="s">
        <v>120</v>
      </c>
      <c r="I487" t="s">
        <v>162</v>
      </c>
      <c r="M487" s="4"/>
      <c r="N487" s="12" t="s">
        <v>115</v>
      </c>
    </row>
    <row r="488" spans="1:14" ht="14.25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12"/>
    </row>
    <row r="489" spans="1:14" ht="14.25" x14ac:dyDescent="0.2">
      <c r="A489" s="4" t="s">
        <v>121</v>
      </c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12" t="s">
        <v>107</v>
      </c>
    </row>
    <row r="490" spans="1:14" ht="14.25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12"/>
    </row>
    <row r="491" spans="1:14" ht="14.25" x14ac:dyDescent="0.2">
      <c r="A491" s="9" t="s">
        <v>164</v>
      </c>
      <c r="B491" s="9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12"/>
    </row>
    <row r="492" spans="1:14" ht="14.25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12"/>
    </row>
    <row r="493" spans="1:14" ht="14.25" x14ac:dyDescent="0.2">
      <c r="A493" s="4" t="s">
        <v>0</v>
      </c>
      <c r="B493" s="4"/>
      <c r="C493" s="4"/>
      <c r="D493" s="4"/>
      <c r="E493" s="4"/>
      <c r="F493" s="4"/>
      <c r="G493" s="4"/>
      <c r="H493" s="4"/>
      <c r="I493" s="4" t="s">
        <v>130</v>
      </c>
      <c r="J493" s="4"/>
      <c r="K493" s="4"/>
      <c r="L493" s="4"/>
      <c r="M493" s="4"/>
      <c r="N493" s="12"/>
    </row>
    <row r="494" spans="1:14" ht="14.25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12"/>
    </row>
    <row r="495" spans="1:14" ht="14.25" x14ac:dyDescent="0.2">
      <c r="A495" s="4" t="s">
        <v>104</v>
      </c>
      <c r="B495" s="4"/>
      <c r="C495" s="4"/>
      <c r="D495" s="4"/>
      <c r="E495" s="4"/>
      <c r="F495" s="4"/>
      <c r="G495" s="4"/>
      <c r="H495" s="4"/>
      <c r="I495" s="4">
        <v>4.2699999999999996</v>
      </c>
      <c r="J495" s="4"/>
      <c r="K495" s="4">
        <v>0</v>
      </c>
      <c r="L495" s="4"/>
      <c r="M495" s="4">
        <v>0</v>
      </c>
      <c r="N495" s="12" t="s">
        <v>26</v>
      </c>
    </row>
    <row r="496" spans="1:14" ht="14.25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N496" s="12"/>
    </row>
    <row r="497" spans="1:14" ht="14.25" x14ac:dyDescent="0.2">
      <c r="A497" s="4" t="s">
        <v>105</v>
      </c>
      <c r="B497" s="4"/>
      <c r="C497" s="4"/>
      <c r="D497" s="4"/>
      <c r="E497" s="4"/>
      <c r="F497" s="4"/>
      <c r="G497" s="4"/>
      <c r="H497" s="4"/>
      <c r="I497" s="4">
        <v>9945</v>
      </c>
      <c r="J497" s="4"/>
      <c r="K497" s="4"/>
      <c r="L497" s="4"/>
      <c r="M497" s="4"/>
      <c r="N497" s="12" t="s">
        <v>107</v>
      </c>
    </row>
    <row r="498" spans="1:14" ht="14.25" x14ac:dyDescent="0.2">
      <c r="A498" s="4"/>
      <c r="B498" s="4"/>
      <c r="C498" s="4"/>
      <c r="D498" s="4"/>
      <c r="E498" s="4"/>
      <c r="F498" s="4"/>
      <c r="G498" s="4"/>
      <c r="H498" s="4"/>
      <c r="J498" s="4"/>
      <c r="K498" s="4"/>
      <c r="L498" s="4"/>
      <c r="M498" s="4"/>
      <c r="N498" s="12"/>
    </row>
    <row r="499" spans="1:14" ht="14.25" x14ac:dyDescent="0.2">
      <c r="A499" s="4" t="s">
        <v>121</v>
      </c>
      <c r="B499" s="4"/>
      <c r="C499" s="4"/>
      <c r="D499" s="4"/>
      <c r="E499" s="4"/>
      <c r="F499" s="4"/>
      <c r="G499" s="4"/>
      <c r="H499" s="4"/>
      <c r="I499" s="4" t="s">
        <v>131</v>
      </c>
      <c r="J499" s="4"/>
      <c r="K499" s="4"/>
      <c r="L499" s="4"/>
      <c r="M499" s="4"/>
      <c r="N499" s="12" t="s">
        <v>107</v>
      </c>
    </row>
    <row r="500" spans="1:14" ht="14.2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12"/>
    </row>
    <row r="501" spans="1:14" ht="14.25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12"/>
    </row>
    <row r="502" spans="1:14" ht="14.25" x14ac:dyDescent="0.2">
      <c r="A502" s="9" t="s">
        <v>165</v>
      </c>
      <c r="B502" s="9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12"/>
    </row>
    <row r="503" spans="1:14" ht="14.25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12"/>
    </row>
    <row r="504" spans="1:14" ht="14.25" x14ac:dyDescent="0.2">
      <c r="A504" s="4" t="s">
        <v>0</v>
      </c>
      <c r="B504" s="4"/>
      <c r="C504" s="4"/>
      <c r="D504" s="4"/>
      <c r="E504" s="4"/>
      <c r="F504" s="4"/>
      <c r="G504" s="4"/>
      <c r="H504" s="4"/>
      <c r="I504" s="4" t="s">
        <v>130</v>
      </c>
      <c r="J504" s="4"/>
      <c r="K504" s="4"/>
      <c r="L504" s="4"/>
      <c r="M504" s="4"/>
      <c r="N504" s="12"/>
    </row>
    <row r="505" spans="1:14" ht="14.25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12"/>
    </row>
    <row r="506" spans="1:14" ht="14.25" x14ac:dyDescent="0.2">
      <c r="A506" s="4" t="s">
        <v>104</v>
      </c>
      <c r="B506" s="4"/>
      <c r="C506" s="4"/>
      <c r="D506" s="4"/>
      <c r="E506" s="4"/>
      <c r="F506" s="4"/>
      <c r="G506" s="4"/>
      <c r="H506" s="4"/>
      <c r="I506" s="4">
        <v>3.31</v>
      </c>
      <c r="J506" s="4"/>
      <c r="K506" s="4">
        <v>0</v>
      </c>
      <c r="L506" s="4"/>
      <c r="M506" s="4">
        <v>0</v>
      </c>
      <c r="N506" s="12" t="s">
        <v>26</v>
      </c>
    </row>
    <row r="507" spans="1:14" ht="14.25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12"/>
    </row>
    <row r="508" spans="1:14" ht="14.25" x14ac:dyDescent="0.2">
      <c r="A508" s="4" t="s">
        <v>105</v>
      </c>
      <c r="B508" s="4"/>
      <c r="C508" s="4"/>
      <c r="D508" s="4"/>
      <c r="E508" s="4"/>
      <c r="F508" s="4"/>
      <c r="G508" s="4"/>
      <c r="H508" s="4"/>
      <c r="I508" s="4">
        <v>9945</v>
      </c>
      <c r="J508" s="4"/>
      <c r="K508" s="4"/>
      <c r="L508" s="4"/>
      <c r="M508" s="4"/>
      <c r="N508" s="12" t="s">
        <v>107</v>
      </c>
    </row>
    <row r="509" spans="1:14" ht="14.25" x14ac:dyDescent="0.2">
      <c r="A509" s="4"/>
      <c r="B509" s="4"/>
      <c r="C509" s="4"/>
      <c r="D509" s="4"/>
      <c r="E509" s="4"/>
      <c r="F509" s="4"/>
      <c r="G509" s="4"/>
      <c r="H509" s="4"/>
      <c r="J509" s="4"/>
      <c r="K509" s="4"/>
      <c r="L509" s="4"/>
      <c r="M509" s="4"/>
      <c r="N509" s="12"/>
    </row>
    <row r="510" spans="1:14" ht="14.25" x14ac:dyDescent="0.2">
      <c r="A510" s="4" t="s">
        <v>121</v>
      </c>
      <c r="B510" s="4"/>
      <c r="C510" s="4"/>
      <c r="D510" s="4"/>
      <c r="E510" s="4"/>
      <c r="F510" s="4"/>
      <c r="G510" s="4"/>
      <c r="H510" s="4"/>
      <c r="I510" s="4" t="s">
        <v>131</v>
      </c>
      <c r="J510" s="4"/>
      <c r="K510" s="4"/>
      <c r="L510" s="4"/>
      <c r="N510" s="12" t="s">
        <v>107</v>
      </c>
    </row>
    <row r="511" spans="1:14" ht="14.25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12"/>
    </row>
    <row r="512" spans="1:14" ht="14.25" x14ac:dyDescent="0.2">
      <c r="A512" s="9" t="s">
        <v>166</v>
      </c>
      <c r="B512" s="9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12"/>
    </row>
    <row r="513" spans="1:14" ht="14.25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12"/>
    </row>
    <row r="514" spans="1:14" ht="14.25" x14ac:dyDescent="0.2">
      <c r="A514" s="4" t="s">
        <v>0</v>
      </c>
      <c r="B514" s="4"/>
      <c r="C514" s="4"/>
      <c r="D514" s="4"/>
      <c r="E514" s="4"/>
      <c r="F514" s="4"/>
      <c r="G514" s="4"/>
      <c r="H514" s="4"/>
      <c r="I514" s="4" t="s">
        <v>134</v>
      </c>
      <c r="J514" s="4"/>
      <c r="K514" s="4"/>
      <c r="L514" s="4"/>
      <c r="M514" s="4"/>
      <c r="N514" s="12"/>
    </row>
    <row r="515" spans="1:14" ht="14.25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12"/>
    </row>
    <row r="516" spans="1:14" ht="14.25" x14ac:dyDescent="0.2">
      <c r="A516" s="4" t="s">
        <v>104</v>
      </c>
      <c r="B516" s="4"/>
      <c r="C516" s="4"/>
      <c r="D516" s="4"/>
      <c r="E516" s="4"/>
      <c r="F516" s="4"/>
      <c r="G516" s="4"/>
      <c r="H516" s="4"/>
      <c r="I516" s="4">
        <v>7.33</v>
      </c>
      <c r="J516" s="4"/>
      <c r="K516" s="4">
        <v>0</v>
      </c>
      <c r="L516" s="4"/>
      <c r="M516" s="4">
        <v>0</v>
      </c>
      <c r="N516" s="12" t="s">
        <v>26</v>
      </c>
    </row>
    <row r="517" spans="1:14" ht="14.25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12"/>
    </row>
    <row r="518" spans="1:14" ht="14.25" x14ac:dyDescent="0.2">
      <c r="A518" s="4" t="s">
        <v>105</v>
      </c>
      <c r="B518" s="4"/>
      <c r="C518" s="4"/>
      <c r="D518" s="4"/>
      <c r="E518" s="4"/>
      <c r="F518" s="4"/>
      <c r="G518" s="4"/>
      <c r="H518" s="4"/>
      <c r="I518" s="4">
        <v>6375</v>
      </c>
      <c r="J518" s="4"/>
      <c r="K518" s="4"/>
      <c r="L518" s="4"/>
      <c r="N518" s="12" t="s">
        <v>107</v>
      </c>
    </row>
    <row r="519" spans="1:14" ht="14.25" x14ac:dyDescent="0.2">
      <c r="A519" s="4"/>
      <c r="B519" s="4"/>
      <c r="C519" s="4"/>
      <c r="D519" s="4"/>
      <c r="E519" s="4"/>
      <c r="F519" s="4"/>
      <c r="G519" s="4"/>
      <c r="H519" s="4"/>
      <c r="J519" s="4"/>
      <c r="K519" s="4"/>
      <c r="L519" s="4"/>
      <c r="M519" s="4"/>
      <c r="N519" s="12"/>
    </row>
    <row r="520" spans="1:14" ht="14.25" x14ac:dyDescent="0.2">
      <c r="A520" s="4" t="s">
        <v>120</v>
      </c>
      <c r="I520" t="s">
        <v>123</v>
      </c>
      <c r="M520" s="4"/>
      <c r="N520" s="12" t="s">
        <v>115</v>
      </c>
    </row>
    <row r="521" spans="1:14" ht="14.25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12"/>
    </row>
    <row r="522" spans="1:14" ht="14.25" x14ac:dyDescent="0.2">
      <c r="A522" s="4" t="s">
        <v>121</v>
      </c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12" t="s">
        <v>107</v>
      </c>
    </row>
    <row r="523" spans="1:14" ht="14.25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12"/>
    </row>
    <row r="524" spans="1:14" ht="14.25" x14ac:dyDescent="0.2">
      <c r="A524" s="9" t="s">
        <v>167</v>
      </c>
      <c r="B524" s="9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12"/>
    </row>
    <row r="525" spans="1:14" ht="14.25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12"/>
    </row>
    <row r="526" spans="1:14" ht="14.25" x14ac:dyDescent="0.2">
      <c r="A526" s="4" t="s">
        <v>0</v>
      </c>
      <c r="B526" s="4"/>
      <c r="C526" s="4"/>
      <c r="D526" s="4"/>
      <c r="E526" s="4"/>
      <c r="F526" s="4"/>
      <c r="G526" s="4"/>
      <c r="H526" s="4"/>
      <c r="I526" s="4" t="s">
        <v>117</v>
      </c>
      <c r="J526" s="4"/>
      <c r="K526" s="4"/>
      <c r="L526" s="4"/>
      <c r="M526" s="50"/>
      <c r="N526" s="12"/>
    </row>
    <row r="527" spans="1:14" ht="14.25" x14ac:dyDescent="0.2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12"/>
    </row>
    <row r="528" spans="1:14" ht="14.25" x14ac:dyDescent="0.2">
      <c r="A528" s="4" t="s">
        <v>104</v>
      </c>
      <c r="B528" s="4"/>
      <c r="C528" s="4"/>
      <c r="D528" s="4"/>
      <c r="E528" s="4"/>
      <c r="F528" s="4"/>
      <c r="G528" s="4"/>
      <c r="H528" s="4"/>
      <c r="I528" s="4">
        <v>1.21</v>
      </c>
      <c r="J528" s="4"/>
      <c r="K528" s="28">
        <v>6.8</v>
      </c>
      <c r="L528" s="4"/>
      <c r="M528" s="47">
        <v>0</v>
      </c>
      <c r="N528" s="12" t="s">
        <v>26</v>
      </c>
    </row>
    <row r="529" spans="1:14" ht="14.25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12"/>
    </row>
    <row r="530" spans="1:14" ht="14.25" x14ac:dyDescent="0.2">
      <c r="A530" s="4"/>
      <c r="B530" s="4"/>
      <c r="C530" s="4"/>
      <c r="D530" s="4"/>
      <c r="E530" s="4"/>
      <c r="F530" s="4"/>
      <c r="G530" s="4"/>
      <c r="H530" s="4"/>
      <c r="I530" s="14"/>
      <c r="J530" s="4"/>
      <c r="K530" s="4"/>
      <c r="L530" s="4"/>
      <c r="M530" s="4">
        <v>0</v>
      </c>
      <c r="N530" s="12"/>
    </row>
    <row r="531" spans="1:14" ht="14.25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12"/>
    </row>
    <row r="532" spans="1:14" ht="14.25" x14ac:dyDescent="0.2">
      <c r="A532" s="4" t="s">
        <v>105</v>
      </c>
      <c r="B532" s="4"/>
      <c r="C532" s="4"/>
      <c r="D532" s="4"/>
      <c r="E532" s="4"/>
      <c r="F532" s="4"/>
      <c r="G532" s="4"/>
      <c r="H532" s="4"/>
      <c r="I532" s="4">
        <v>1040</v>
      </c>
      <c r="J532" s="4"/>
      <c r="K532" s="4"/>
      <c r="L532" s="4"/>
      <c r="M532" s="4"/>
      <c r="N532" s="12" t="s">
        <v>107</v>
      </c>
    </row>
    <row r="533" spans="1:14" ht="14.25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12"/>
    </row>
    <row r="534" spans="1:14" ht="14.25" x14ac:dyDescent="0.2">
      <c r="A534" s="4" t="s">
        <v>106</v>
      </c>
      <c r="B534" s="4"/>
      <c r="C534" s="4"/>
      <c r="D534" s="4"/>
      <c r="E534" s="4"/>
      <c r="F534" s="4"/>
      <c r="G534" s="4"/>
      <c r="H534" s="4"/>
      <c r="I534" s="4">
        <v>3</v>
      </c>
      <c r="J534" s="4"/>
      <c r="K534" s="4"/>
      <c r="L534" s="4"/>
      <c r="N534" s="12" t="s">
        <v>108</v>
      </c>
    </row>
    <row r="535" spans="1:14" ht="14.25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12"/>
    </row>
    <row r="536" spans="1:14" ht="14.25" x14ac:dyDescent="0.2">
      <c r="A536" s="9" t="s">
        <v>168</v>
      </c>
      <c r="B536" s="9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12"/>
    </row>
    <row r="537" spans="1:14" ht="14.25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12"/>
    </row>
    <row r="538" spans="1:14" ht="14.25" x14ac:dyDescent="0.2">
      <c r="A538" s="4" t="s">
        <v>0</v>
      </c>
      <c r="B538" s="4"/>
      <c r="C538" s="4"/>
      <c r="D538" s="4"/>
      <c r="E538" s="4"/>
      <c r="F538" s="4"/>
      <c r="G538" s="4"/>
      <c r="H538" s="4"/>
      <c r="I538" s="4" t="s">
        <v>134</v>
      </c>
      <c r="J538" s="4"/>
      <c r="K538" s="4"/>
      <c r="L538" s="4"/>
      <c r="M538" s="4"/>
      <c r="N538" s="12"/>
    </row>
    <row r="539" spans="1:14" ht="14.25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N539" s="12"/>
    </row>
    <row r="540" spans="1:14" ht="14.25" x14ac:dyDescent="0.2">
      <c r="A540" s="4" t="s">
        <v>104</v>
      </c>
      <c r="B540" s="4"/>
      <c r="C540" s="4"/>
      <c r="D540" s="4"/>
      <c r="E540" s="4"/>
      <c r="F540" s="4"/>
      <c r="G540" s="4"/>
      <c r="H540" s="4"/>
      <c r="I540" s="4">
        <v>4.63</v>
      </c>
      <c r="J540" s="4"/>
      <c r="K540" s="4">
        <v>0</v>
      </c>
      <c r="L540" s="4"/>
      <c r="M540" s="4">
        <v>0</v>
      </c>
      <c r="N540" s="12" t="s">
        <v>26</v>
      </c>
    </row>
    <row r="541" spans="1:14" ht="14.25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12"/>
    </row>
    <row r="542" spans="1:14" ht="14.25" x14ac:dyDescent="0.2">
      <c r="A542" s="4" t="s">
        <v>105</v>
      </c>
      <c r="B542" s="4"/>
      <c r="C542" s="4"/>
      <c r="D542" s="4"/>
      <c r="E542" s="4"/>
      <c r="F542" s="4"/>
      <c r="G542" s="4"/>
      <c r="H542" s="4"/>
      <c r="I542" s="4">
        <v>6375</v>
      </c>
      <c r="J542" s="4"/>
      <c r="K542" s="4"/>
      <c r="L542" s="4"/>
      <c r="N542" s="12" t="s">
        <v>107</v>
      </c>
    </row>
    <row r="543" spans="1:14" ht="14.25" x14ac:dyDescent="0.2">
      <c r="A543" s="4"/>
      <c r="B543" s="4"/>
      <c r="C543" s="4"/>
      <c r="D543" s="4"/>
      <c r="E543" s="4"/>
      <c r="F543" s="4"/>
      <c r="G543" s="4"/>
      <c r="H543" s="4"/>
      <c r="J543" s="4"/>
      <c r="K543" s="4"/>
      <c r="L543" s="4"/>
      <c r="M543" s="4"/>
      <c r="N543" s="12"/>
    </row>
    <row r="544" spans="1:14" ht="14.25" x14ac:dyDescent="0.2">
      <c r="A544" s="4" t="s">
        <v>120</v>
      </c>
      <c r="I544" t="s">
        <v>123</v>
      </c>
      <c r="M544" s="4"/>
      <c r="N544" s="12" t="s">
        <v>115</v>
      </c>
    </row>
    <row r="545" spans="1:14" ht="14.25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12"/>
    </row>
    <row r="546" spans="1:14" ht="14.25" x14ac:dyDescent="0.2">
      <c r="A546" s="4" t="s">
        <v>121</v>
      </c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12" t="s">
        <v>107</v>
      </c>
    </row>
    <row r="547" spans="1:14" ht="14.25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12"/>
    </row>
    <row r="548" spans="1:14" ht="14.25" x14ac:dyDescent="0.2">
      <c r="A548" s="9" t="s">
        <v>169</v>
      </c>
      <c r="B548" s="9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12"/>
    </row>
    <row r="549" spans="1:14" ht="14.25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12"/>
    </row>
    <row r="550" spans="1:14" ht="14.25" x14ac:dyDescent="0.2">
      <c r="A550" s="4" t="s">
        <v>0</v>
      </c>
      <c r="B550" s="4"/>
      <c r="C550" s="4"/>
      <c r="D550" s="4"/>
      <c r="E550" s="4"/>
      <c r="F550" s="4"/>
      <c r="G550" s="4"/>
      <c r="H550" s="4"/>
      <c r="I550" s="4" t="s">
        <v>117</v>
      </c>
      <c r="J550" s="4"/>
      <c r="K550" s="4"/>
      <c r="L550" s="4"/>
      <c r="M550" s="4"/>
      <c r="N550" s="12"/>
    </row>
    <row r="551" spans="1:14" ht="14.25" x14ac:dyDescent="0.2"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N551" s="12"/>
    </row>
    <row r="552" spans="1:14" ht="14.25" x14ac:dyDescent="0.2">
      <c r="A552" s="4" t="s">
        <v>104</v>
      </c>
      <c r="B552" s="4"/>
      <c r="C552" s="4"/>
      <c r="D552" s="4"/>
      <c r="E552" s="4"/>
      <c r="F552" s="4"/>
      <c r="G552" s="4"/>
      <c r="H552" s="4"/>
      <c r="I552" s="4">
        <v>1.52</v>
      </c>
      <c r="J552" s="4"/>
      <c r="K552" s="4">
        <v>0</v>
      </c>
      <c r="L552" s="4"/>
      <c r="M552" s="4">
        <v>0</v>
      </c>
      <c r="N552" s="12" t="s">
        <v>26</v>
      </c>
    </row>
    <row r="553" spans="1:14" ht="14.25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12"/>
    </row>
    <row r="554" spans="1:14" ht="14.25" x14ac:dyDescent="0.2">
      <c r="A554" s="4"/>
      <c r="B554" s="4"/>
      <c r="C554" s="4"/>
      <c r="D554" s="4"/>
      <c r="E554" s="4"/>
      <c r="F554" s="4"/>
      <c r="G554" s="4"/>
      <c r="H554" s="4"/>
      <c r="I554" s="14"/>
      <c r="J554" s="4"/>
      <c r="K554" s="4"/>
      <c r="L554" s="4"/>
      <c r="N554" s="12"/>
    </row>
    <row r="555" spans="1:14" ht="14.25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12"/>
    </row>
    <row r="556" spans="1:14" ht="14.25" x14ac:dyDescent="0.2">
      <c r="A556" s="4" t="s">
        <v>105</v>
      </c>
      <c r="B556" s="4"/>
      <c r="C556" s="4"/>
      <c r="D556" s="4"/>
      <c r="E556" s="4"/>
      <c r="F556" s="4"/>
      <c r="G556" s="4"/>
      <c r="H556" s="4"/>
      <c r="I556" s="4">
        <v>1040</v>
      </c>
      <c r="J556" s="4"/>
      <c r="K556" s="4"/>
      <c r="L556" s="4"/>
      <c r="M556" s="4"/>
      <c r="N556" s="12" t="s">
        <v>107</v>
      </c>
    </row>
    <row r="557" spans="1:14" ht="14.25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12"/>
    </row>
    <row r="558" spans="1:14" ht="14.25" x14ac:dyDescent="0.2">
      <c r="A558" s="4" t="s">
        <v>106</v>
      </c>
      <c r="B558" s="4"/>
      <c r="C558" s="4"/>
      <c r="D558" s="4"/>
      <c r="E558" s="4"/>
      <c r="F558" s="4"/>
      <c r="G558" s="4"/>
      <c r="H558" s="4"/>
      <c r="I558" s="4">
        <v>3</v>
      </c>
      <c r="J558" s="4"/>
      <c r="K558" s="4"/>
      <c r="L558" s="4"/>
      <c r="M558" s="4"/>
      <c r="N558" s="12" t="s">
        <v>108</v>
      </c>
    </row>
    <row r="559" spans="1:14" ht="14.25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12"/>
    </row>
    <row r="560" spans="1:14" ht="14.25" x14ac:dyDescent="0.2">
      <c r="A560" s="9" t="s">
        <v>170</v>
      </c>
      <c r="B560" s="9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12"/>
    </row>
    <row r="561" spans="1:19" ht="14.25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12"/>
    </row>
    <row r="562" spans="1:19" ht="14.25" x14ac:dyDescent="0.2">
      <c r="A562" s="4" t="s">
        <v>0</v>
      </c>
      <c r="B562" s="4"/>
      <c r="C562" s="4"/>
      <c r="D562" s="4"/>
      <c r="E562" s="4"/>
      <c r="F562" s="4"/>
      <c r="G562" s="4"/>
      <c r="H562" s="4"/>
      <c r="I562" s="4" t="s">
        <v>117</v>
      </c>
      <c r="J562" s="4"/>
      <c r="K562" s="4"/>
      <c r="L562" s="4"/>
      <c r="M562" s="4"/>
      <c r="N562" s="12"/>
    </row>
    <row r="563" spans="1:19" ht="14.25" x14ac:dyDescent="0.2"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12"/>
    </row>
    <row r="564" spans="1:19" ht="14.25" x14ac:dyDescent="0.2">
      <c r="A564" s="4" t="s">
        <v>104</v>
      </c>
      <c r="B564" s="4"/>
      <c r="C564" s="4"/>
      <c r="D564" s="4"/>
      <c r="E564" s="4"/>
      <c r="F564" s="4"/>
      <c r="G564" s="4"/>
      <c r="H564" s="4"/>
      <c r="I564" s="4">
        <v>0.32</v>
      </c>
      <c r="J564" s="4"/>
      <c r="K564" s="4">
        <v>0</v>
      </c>
      <c r="L564" s="4"/>
      <c r="M564" s="4">
        <v>0</v>
      </c>
      <c r="N564" s="12" t="s">
        <v>26</v>
      </c>
    </row>
    <row r="565" spans="1:19" ht="14.25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12"/>
    </row>
    <row r="566" spans="1:19" ht="14.25" x14ac:dyDescent="0.2">
      <c r="A566" s="4"/>
      <c r="B566" s="4"/>
      <c r="C566" s="4"/>
      <c r="D566" s="4"/>
      <c r="E566" s="4"/>
      <c r="F566" s="4"/>
      <c r="G566" s="4"/>
      <c r="H566" s="4"/>
      <c r="I566" s="14"/>
      <c r="J566" s="4"/>
      <c r="K566" s="4"/>
      <c r="L566" s="4"/>
      <c r="M566" s="4"/>
      <c r="N566" s="12"/>
    </row>
    <row r="567" spans="1:19" ht="14.25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12"/>
    </row>
    <row r="568" spans="1:19" ht="14.25" x14ac:dyDescent="0.2">
      <c r="A568" s="4" t="s">
        <v>105</v>
      </c>
      <c r="B568" s="4"/>
      <c r="C568" s="4"/>
      <c r="D568" s="4"/>
      <c r="E568" s="4"/>
      <c r="F568" s="4"/>
      <c r="G568" s="4"/>
      <c r="H568" s="4"/>
      <c r="I568" s="4">
        <v>1040</v>
      </c>
      <c r="J568" s="4"/>
      <c r="K568" s="4"/>
      <c r="L568" s="4"/>
      <c r="M568" s="4"/>
      <c r="N568" s="12" t="s">
        <v>107</v>
      </c>
    </row>
    <row r="569" spans="1:19" ht="14.25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12"/>
    </row>
    <row r="570" spans="1:19" ht="14.25" x14ac:dyDescent="0.2">
      <c r="A570" s="4" t="s">
        <v>106</v>
      </c>
      <c r="B570" s="4"/>
      <c r="C570" s="4"/>
      <c r="D570" s="4"/>
      <c r="E570" s="4"/>
      <c r="F570" s="4"/>
      <c r="G570" s="4"/>
      <c r="H570" s="4"/>
      <c r="I570" s="4">
        <v>3</v>
      </c>
      <c r="J570" s="4"/>
      <c r="K570" s="4"/>
      <c r="L570" s="4"/>
      <c r="M570" s="4"/>
      <c r="N570" s="12" t="s">
        <v>108</v>
      </c>
    </row>
    <row r="571" spans="1:19" ht="14.25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>
        <f>SUM(K57:K568)</f>
        <v>242.20000000000002</v>
      </c>
      <c r="L571" s="4"/>
      <c r="M571" s="48">
        <f>SUM(M57:M569)</f>
        <v>319</v>
      </c>
      <c r="N571" s="4"/>
    </row>
    <row r="572" spans="1:19" ht="14.25" x14ac:dyDescent="0.2">
      <c r="A572" s="4"/>
      <c r="B572" s="4"/>
      <c r="C572" s="4"/>
      <c r="D572" s="4"/>
      <c r="E572" s="4"/>
      <c r="F572" s="4"/>
      <c r="G572" s="4"/>
      <c r="H572" s="4"/>
      <c r="I572" s="16" t="s">
        <v>13</v>
      </c>
      <c r="J572" s="4"/>
      <c r="K572" s="4"/>
      <c r="L572" s="4"/>
      <c r="M572" s="4"/>
      <c r="N572" s="4"/>
      <c r="O572" s="20" t="s">
        <v>184</v>
      </c>
      <c r="P572" s="4"/>
      <c r="Q572" s="4"/>
    </row>
    <row r="573" spans="1:19" ht="15" x14ac:dyDescent="0.25">
      <c r="A573" s="5" t="s">
        <v>104</v>
      </c>
      <c r="B573" s="4"/>
      <c r="C573" s="4"/>
      <c r="D573" s="4"/>
      <c r="E573" s="4"/>
      <c r="F573" s="4" t="s">
        <v>26</v>
      </c>
      <c r="G573" s="4" t="s">
        <v>178</v>
      </c>
      <c r="H573" s="4"/>
      <c r="I573" s="4" t="s">
        <v>26</v>
      </c>
      <c r="J573" s="4" t="s">
        <v>178</v>
      </c>
      <c r="K573" s="4"/>
      <c r="L573" s="4"/>
      <c r="M573" s="4"/>
      <c r="N573" s="4"/>
      <c r="O573" s="4" t="s">
        <v>26</v>
      </c>
      <c r="P573" s="4" t="s">
        <v>178</v>
      </c>
      <c r="Q573" s="4"/>
      <c r="S573" t="s">
        <v>215</v>
      </c>
    </row>
    <row r="574" spans="1:19" ht="14.25" x14ac:dyDescent="0.2">
      <c r="A574" s="4" t="s">
        <v>173</v>
      </c>
      <c r="B574" s="4"/>
      <c r="C574" s="4"/>
      <c r="D574" s="4"/>
      <c r="E574" s="4"/>
      <c r="F574" s="17">
        <f>0.32+1.52+1.21+0.73+2.03</f>
        <v>5.81</v>
      </c>
      <c r="G574" s="17">
        <f>((F574/229.19)*100)</f>
        <v>2.535014616693573</v>
      </c>
      <c r="H574" s="4"/>
      <c r="I574" s="17">
        <f>0.32+1.52+1.21+0.73+2.03</f>
        <v>5.81</v>
      </c>
      <c r="J574" s="17">
        <f>(I574/248.19)*100</f>
        <v>2.3409484669003584</v>
      </c>
      <c r="K574" s="4"/>
      <c r="L574" s="4"/>
      <c r="M574" s="4"/>
      <c r="N574" s="4"/>
      <c r="O574" s="21">
        <v>10</v>
      </c>
      <c r="P574" s="17">
        <f>(O574/319)*100</f>
        <v>3.1347962382445136</v>
      </c>
      <c r="Q574" s="4"/>
      <c r="S574" s="29">
        <f>O574-F574</f>
        <v>4.1900000000000004</v>
      </c>
    </row>
    <row r="575" spans="1:19" ht="14.25" x14ac:dyDescent="0.2">
      <c r="A575" s="4" t="s">
        <v>174</v>
      </c>
      <c r="B575" s="4"/>
      <c r="C575" s="4"/>
      <c r="D575" s="4"/>
      <c r="E575" s="4"/>
      <c r="F575" s="17">
        <v>0.96</v>
      </c>
      <c r="G575" s="17">
        <f t="shared" ref="G575:G582" si="1">((F575/229.19)*100)</f>
        <v>0.4188664426894716</v>
      </c>
      <c r="H575" s="4"/>
      <c r="I575" s="17">
        <v>0.96</v>
      </c>
      <c r="J575" s="17">
        <f t="shared" ref="J575:J582" si="2">(I575/248.19)*100</f>
        <v>0.38680043515048956</v>
      </c>
      <c r="K575" s="4"/>
      <c r="L575" s="4"/>
      <c r="M575" s="4"/>
      <c r="N575" s="4"/>
      <c r="O575" s="21">
        <v>2</v>
      </c>
      <c r="P575" s="17">
        <f t="shared" ref="P575:P582" si="3">(O575/319)*100</f>
        <v>0.62695924764890276</v>
      </c>
      <c r="Q575" s="4"/>
      <c r="S575" s="29">
        <f t="shared" ref="S575:S583" si="4">O575-F575</f>
        <v>1.04</v>
      </c>
    </row>
    <row r="576" spans="1:19" ht="14.25" x14ac:dyDescent="0.2">
      <c r="A576" s="4" t="s">
        <v>118</v>
      </c>
      <c r="B576" s="4"/>
      <c r="C576" s="4"/>
      <c r="D576" s="4"/>
      <c r="E576" s="4"/>
      <c r="F576" s="17">
        <f>0.67+0.18</f>
        <v>0.85000000000000009</v>
      </c>
      <c r="G576" s="17">
        <f t="shared" si="1"/>
        <v>0.37087132946463636</v>
      </c>
      <c r="H576" s="4"/>
      <c r="I576" s="17">
        <f>0.67+0.18</f>
        <v>0.85000000000000009</v>
      </c>
      <c r="J576" s="17">
        <f t="shared" si="2"/>
        <v>0.34247955195616264</v>
      </c>
      <c r="K576" s="4"/>
      <c r="L576" s="4"/>
      <c r="M576" s="4"/>
      <c r="N576" s="4"/>
      <c r="O576" s="21">
        <v>15</v>
      </c>
      <c r="P576" s="17">
        <f t="shared" si="3"/>
        <v>4.7021943573667713</v>
      </c>
      <c r="Q576" s="4"/>
      <c r="S576" s="29">
        <f t="shared" si="4"/>
        <v>14.15</v>
      </c>
    </row>
    <row r="577" spans="1:19" ht="14.25" x14ac:dyDescent="0.2">
      <c r="A577" s="4" t="s">
        <v>177</v>
      </c>
      <c r="B577" s="4"/>
      <c r="C577" s="4"/>
      <c r="D577" s="4"/>
      <c r="E577" s="4"/>
      <c r="F577" s="17">
        <v>1.0900000000000001</v>
      </c>
      <c r="G577" s="17">
        <f t="shared" si="1"/>
        <v>0.47558794013700423</v>
      </c>
      <c r="H577" s="4"/>
      <c r="I577" s="17">
        <v>1.0900000000000001</v>
      </c>
      <c r="J577" s="17">
        <f t="shared" si="2"/>
        <v>0.43917966074378506</v>
      </c>
      <c r="K577" s="4"/>
      <c r="L577" s="4"/>
      <c r="M577" s="4"/>
      <c r="N577" s="4"/>
      <c r="O577" s="21">
        <v>17</v>
      </c>
      <c r="P577" s="17">
        <f t="shared" si="3"/>
        <v>5.3291536050156738</v>
      </c>
      <c r="Q577" s="4"/>
      <c r="S577" s="29">
        <f t="shared" si="4"/>
        <v>15.91</v>
      </c>
    </row>
    <row r="578" spans="1:19" ht="14.25" x14ac:dyDescent="0.2">
      <c r="A578" s="4" t="s">
        <v>171</v>
      </c>
      <c r="B578" s="4"/>
      <c r="C578" s="4"/>
      <c r="D578" s="4"/>
      <c r="E578" s="4"/>
      <c r="F578" s="17">
        <f>3.31+4.27+1.66+5.26+11.61+11.85+9.23+8.85+8.98+10.26+4.05+4.09</f>
        <v>83.42</v>
      </c>
      <c r="G578" s="17">
        <f t="shared" si="1"/>
        <v>36.397748592870542</v>
      </c>
      <c r="H578" s="4"/>
      <c r="I578" s="18">
        <f>3.31+4.27+1.66+5.26+11.61+11.85+9.23+8.85+8.98+10.26+4.05+4.09+8</f>
        <v>91.42</v>
      </c>
      <c r="J578" s="18">
        <f t="shared" si="2"/>
        <v>36.834683105685158</v>
      </c>
      <c r="K578" s="4"/>
      <c r="L578" s="4" t="s">
        <v>182</v>
      </c>
      <c r="M578" s="4"/>
      <c r="N578" s="4"/>
      <c r="O578" s="21">
        <v>0</v>
      </c>
      <c r="P578" s="17">
        <f t="shared" si="3"/>
        <v>0</v>
      </c>
      <c r="Q578" s="4"/>
      <c r="S578" s="29">
        <f t="shared" si="4"/>
        <v>-83.42</v>
      </c>
    </row>
    <row r="579" spans="1:19" ht="14.25" x14ac:dyDescent="0.2">
      <c r="A579" s="4" t="s">
        <v>172</v>
      </c>
      <c r="B579" s="4"/>
      <c r="C579" s="4"/>
      <c r="D579" s="4"/>
      <c r="E579" s="4"/>
      <c r="F579" s="17">
        <f>4.63+7.33+33.85+2.03+0.36+2.04+9.3+0.89+5.46</f>
        <v>65.89</v>
      </c>
      <c r="G579" s="17">
        <f t="shared" si="1"/>
        <v>28.749072821676343</v>
      </c>
      <c r="H579" s="4"/>
      <c r="I579" s="17">
        <f>4.63+7.33+33.85+2.03+0.36+2.04+9.3+0.89+5.46</f>
        <v>65.89</v>
      </c>
      <c r="J579" s="17">
        <f t="shared" si="2"/>
        <v>26.548209033401832</v>
      </c>
      <c r="K579" s="4"/>
      <c r="L579" s="4"/>
      <c r="M579" s="4"/>
      <c r="N579" s="4"/>
      <c r="O579" s="21">
        <v>65</v>
      </c>
      <c r="P579" s="17">
        <f t="shared" si="3"/>
        <v>20.376175548589341</v>
      </c>
      <c r="Q579" s="4"/>
      <c r="S579" s="29">
        <f t="shared" si="4"/>
        <v>-0.89000000000000057</v>
      </c>
    </row>
    <row r="580" spans="1:19" ht="14.25" x14ac:dyDescent="0.2">
      <c r="A580" s="4" t="s">
        <v>158</v>
      </c>
      <c r="B580" s="4"/>
      <c r="C580" s="4"/>
      <c r="D580" s="4"/>
      <c r="E580" s="4"/>
      <c r="F580" s="17">
        <f>2.23+6.76+5.83+5.51</f>
        <v>20.329999999999998</v>
      </c>
      <c r="G580" s="17">
        <f t="shared" si="1"/>
        <v>8.8703695623718311</v>
      </c>
      <c r="H580" s="4"/>
      <c r="I580" s="17">
        <f>2.23+6.76+5.83+5.51</f>
        <v>20.329999999999998</v>
      </c>
      <c r="J580" s="17">
        <f t="shared" si="2"/>
        <v>8.1913050485515129</v>
      </c>
      <c r="K580" s="4"/>
      <c r="L580" s="4"/>
      <c r="M580" s="4"/>
      <c r="N580" s="4"/>
      <c r="O580" s="21">
        <v>25</v>
      </c>
      <c r="P580" s="17">
        <f t="shared" si="3"/>
        <v>7.8369905956112857</v>
      </c>
      <c r="Q580" s="4"/>
      <c r="S580" s="29">
        <f t="shared" si="4"/>
        <v>4.6700000000000017</v>
      </c>
    </row>
    <row r="581" spans="1:19" ht="14.25" x14ac:dyDescent="0.2">
      <c r="A581" s="4" t="s">
        <v>128</v>
      </c>
      <c r="B581" s="4"/>
      <c r="C581" s="4"/>
      <c r="D581" s="4"/>
      <c r="E581" s="4"/>
      <c r="F581" s="17">
        <f>3.52+2.96+2.67+15.03+0.15</f>
        <v>24.33</v>
      </c>
      <c r="G581" s="17">
        <f t="shared" si="1"/>
        <v>10.615646406911296</v>
      </c>
      <c r="H581" s="4"/>
      <c r="I581" s="18">
        <f>3.52+2.96+2.67+15.03+0.15+5</f>
        <v>29.33</v>
      </c>
      <c r="J581" s="18">
        <f t="shared" si="2"/>
        <v>11.817559128087352</v>
      </c>
      <c r="K581" s="4"/>
      <c r="L581" s="4" t="s">
        <v>183</v>
      </c>
      <c r="M581" s="4"/>
      <c r="N581" s="4"/>
      <c r="O581" s="21">
        <v>77.5</v>
      </c>
      <c r="P581" s="17">
        <f t="shared" si="3"/>
        <v>24.294670846394983</v>
      </c>
      <c r="Q581" s="4"/>
      <c r="S581" s="29">
        <f t="shared" si="4"/>
        <v>53.17</v>
      </c>
    </row>
    <row r="582" spans="1:19" ht="14.25" x14ac:dyDescent="0.2">
      <c r="A582" s="4" t="s">
        <v>122</v>
      </c>
      <c r="B582" s="4"/>
      <c r="C582" s="4"/>
      <c r="D582" s="4"/>
      <c r="E582" s="4"/>
      <c r="F582" s="17">
        <f>1.17+9.92+5.2+1.89+8.33</f>
        <v>26.509999999999998</v>
      </c>
      <c r="G582" s="17">
        <f t="shared" si="1"/>
        <v>11.566822287185303</v>
      </c>
      <c r="H582" s="4"/>
      <c r="I582" s="17">
        <f>1.17+9.92+5.2+1.89+8.33</f>
        <v>26.509999999999998</v>
      </c>
      <c r="J582" s="17">
        <f t="shared" si="2"/>
        <v>10.681332849832788</v>
      </c>
      <c r="K582" s="4"/>
      <c r="L582" s="4"/>
      <c r="M582" s="4"/>
      <c r="N582" s="4"/>
      <c r="O582" s="21">
        <v>30</v>
      </c>
      <c r="P582" s="17">
        <f t="shared" si="3"/>
        <v>9.4043887147335425</v>
      </c>
      <c r="Q582" s="4"/>
      <c r="S582" s="29">
        <f t="shared" si="4"/>
        <v>3.490000000000002</v>
      </c>
    </row>
    <row r="583" spans="1:19" ht="14.25" x14ac:dyDescent="0.2">
      <c r="A583" s="9" t="s">
        <v>175</v>
      </c>
      <c r="B583" s="9"/>
      <c r="C583" s="9"/>
      <c r="D583" s="9"/>
      <c r="E583" s="9"/>
      <c r="F583" s="19">
        <v>26.51</v>
      </c>
      <c r="G583" s="4"/>
      <c r="H583" s="4"/>
      <c r="I583" s="4"/>
      <c r="J583" s="4"/>
      <c r="K583" s="4"/>
      <c r="L583" s="4"/>
      <c r="M583" s="4"/>
      <c r="N583" s="4"/>
      <c r="O583" s="9">
        <f>26.5+77.5</f>
        <v>104</v>
      </c>
      <c r="P583" s="4"/>
      <c r="Q583" s="4"/>
      <c r="S583" s="29">
        <f t="shared" si="4"/>
        <v>77.489999999999995</v>
      </c>
    </row>
    <row r="584" spans="1:19" ht="14.25" x14ac:dyDescent="0.2">
      <c r="A584" s="4" t="s">
        <v>214</v>
      </c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>
        <v>77.5</v>
      </c>
      <c r="P584" s="4"/>
      <c r="Q584" s="4"/>
    </row>
    <row r="585" spans="1:19" ht="14.25" x14ac:dyDescent="0.2">
      <c r="A585" s="4" t="s">
        <v>176</v>
      </c>
      <c r="B585" s="4"/>
      <c r="C585" s="4"/>
      <c r="D585" s="4"/>
      <c r="E585" s="4"/>
      <c r="F585" s="17">
        <f>SUM(F574:F582)</f>
        <v>229.18999999999994</v>
      </c>
      <c r="G585" s="4"/>
      <c r="H585" s="4"/>
      <c r="I585" s="18">
        <f>SUM(I574:I582)</f>
        <v>242.18999999999994</v>
      </c>
      <c r="J585" s="4"/>
      <c r="K585" s="4"/>
      <c r="L585" s="4"/>
      <c r="M585" s="4"/>
      <c r="N585" s="4"/>
      <c r="O585" s="27">
        <f>SUM(O574:O582)+O584</f>
        <v>319</v>
      </c>
      <c r="P585" s="4"/>
      <c r="Q585" s="4"/>
    </row>
    <row r="586" spans="1:19" ht="14.25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>
        <v>319</v>
      </c>
      <c r="P586" s="4"/>
      <c r="Q586" s="4"/>
    </row>
    <row r="587" spans="1:19" ht="14.25" x14ac:dyDescent="0.2">
      <c r="A587" s="4"/>
      <c r="B587" s="4"/>
      <c r="C587" s="4"/>
      <c r="D587" s="4"/>
      <c r="E587" s="4"/>
      <c r="F587" s="17"/>
      <c r="G587" s="4"/>
      <c r="H587" s="4"/>
      <c r="I587" s="4"/>
      <c r="J587" s="4"/>
      <c r="K587" s="4"/>
      <c r="L587" s="4"/>
      <c r="M587" s="4"/>
      <c r="N587" s="4"/>
    </row>
    <row r="588" spans="1:19" ht="14.25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</row>
    <row r="589" spans="1:19" ht="14.25" x14ac:dyDescent="0.2">
      <c r="A589" s="4"/>
      <c r="B589" s="4"/>
      <c r="C589" s="4"/>
      <c r="D589" s="4"/>
      <c r="E589" s="4"/>
      <c r="F589" s="17"/>
      <c r="G589" s="4"/>
      <c r="H589" s="4"/>
      <c r="I589" s="17"/>
      <c r="J589" s="4"/>
      <c r="K589" s="4"/>
      <c r="L589" s="17"/>
      <c r="M589" s="17"/>
      <c r="N589" s="4"/>
      <c r="O589" s="4"/>
    </row>
    <row r="590" spans="1:19" ht="14.25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</row>
    <row r="591" spans="1:19" ht="14.25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Results of calculations</vt:lpstr>
      <vt:lpstr>Climate 1 Dairy - conventional</vt:lpstr>
      <vt:lpstr>Scenario 0 (covent ~organic)</vt:lpstr>
      <vt:lpstr>Basis farm for scenario calcula</vt:lpstr>
      <vt:lpstr>Scenario 1 (number of animals)</vt:lpstr>
      <vt:lpstr>Scenario 2 (animal pressure (2)</vt:lpstr>
      <vt:lpstr>Scenario 2b (animal pressure)</vt:lpstr>
      <vt:lpstr>Scenario 3 (pasture)</vt:lpstr>
      <vt:lpstr>Scenario 4a and 4b (feed level)</vt:lpstr>
      <vt:lpstr>Scenario 5 (feed import)</vt:lpstr>
      <vt:lpstr>Calculation kg 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Malene Myllerup</dc:creator>
  <cp:lastModifiedBy>Linda Michelle Handrup</cp:lastModifiedBy>
  <dcterms:created xsi:type="dcterms:W3CDTF">2025-08-15T05:26:28Z</dcterms:created>
  <dcterms:modified xsi:type="dcterms:W3CDTF">2026-01-21T08:13:42Z</dcterms:modified>
</cp:coreProperties>
</file>