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rojekt\icoel\2023\1219_FØL_PLANTE_ABOR_Sunde_og_velsmagende_bælgfrugter\02_Leverancer\"/>
    </mc:Choice>
  </mc:AlternateContent>
  <xr:revisionPtr revIDLastSave="0" documentId="14_{17F886C9-36CF-4500-8405-69D81F576040}" xr6:coauthVersionLast="47" xr6:coauthVersionMax="47" xr10:uidLastSave="{00000000-0000-0000-0000-000000000000}"/>
  <bookViews>
    <workbookView xWindow="-108" yWindow="-108" windowWidth="23256" windowHeight="12576" tabRatio="807" xr2:uid="{00000000-000D-0000-FFFF-FFFF00000000}"/>
  </bookViews>
  <sheets>
    <sheet name="START HER" sheetId="3" r:id="rId1"/>
    <sheet name="RESULTAT LÅST kalkuler konsum" sheetId="2" r:id="rId2"/>
    <sheet name="LÅST kalkuler foder" sheetId="1" r:id="rId3"/>
    <sheet name="KAN ÆNDRES kalkuler konsum" sheetId="8" r:id="rId4"/>
    <sheet name="KAN ÆNDRES kalkuler foder" sheetId="4" r:id="rId5"/>
  </sheets>
  <definedNames>
    <definedName name="_xlnm.Print_Area" localSheetId="2">'LÅST kalkuler foder'!$B$2:$R$181</definedName>
    <definedName name="_xlnm.Print_Area" localSheetId="1">'RESULTAT LÅST kalkuler konsum'!$B$2:$R$258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2" i="8" l="1"/>
  <c r="L252" i="8"/>
  <c r="F252" i="8"/>
  <c r="L247" i="8"/>
  <c r="L246" i="8"/>
  <c r="I245" i="8"/>
  <c r="F245" i="8"/>
  <c r="E245" i="8"/>
  <c r="E171" i="8" s="1"/>
  <c r="C245" i="8"/>
  <c r="B245" i="8"/>
  <c r="H245" i="8" s="1"/>
  <c r="N245" i="8" s="1"/>
  <c r="L244" i="8"/>
  <c r="R243" i="8"/>
  <c r="L243" i="8"/>
  <c r="F243" i="8"/>
  <c r="R242" i="8"/>
  <c r="L242" i="8"/>
  <c r="F242" i="8"/>
  <c r="R241" i="8"/>
  <c r="L241" i="8"/>
  <c r="F241" i="8"/>
  <c r="F240" i="8"/>
  <c r="F168" i="8" s="1"/>
  <c r="L168" i="8" s="1"/>
  <c r="E240" i="8"/>
  <c r="K240" i="8" s="1"/>
  <c r="Q240" i="8" s="1"/>
  <c r="C240" i="8"/>
  <c r="I240" i="8" s="1"/>
  <c r="O240" i="8" s="1"/>
  <c r="B240" i="8"/>
  <c r="B168" i="8" s="1"/>
  <c r="H168" i="8" s="1"/>
  <c r="N168" i="8" s="1"/>
  <c r="R239" i="8"/>
  <c r="L239" i="8"/>
  <c r="F239" i="8"/>
  <c r="R238" i="8"/>
  <c r="L238" i="8"/>
  <c r="F238" i="8"/>
  <c r="E237" i="8"/>
  <c r="E165" i="8" s="1"/>
  <c r="C237" i="8"/>
  <c r="C165" i="8" s="1"/>
  <c r="I165" i="8" s="1"/>
  <c r="O165" i="8" s="1"/>
  <c r="B237" i="8"/>
  <c r="H237" i="8" s="1"/>
  <c r="N237" i="8" s="1"/>
  <c r="K236" i="8"/>
  <c r="Q236" i="8" s="1"/>
  <c r="D236" i="8"/>
  <c r="J236" i="8" s="1"/>
  <c r="P236" i="8" s="1"/>
  <c r="C236" i="8"/>
  <c r="I236" i="8" s="1"/>
  <c r="O236" i="8" s="1"/>
  <c r="B236" i="8"/>
  <c r="B164" i="8" s="1"/>
  <c r="H164" i="8" s="1"/>
  <c r="H100" i="8" s="1"/>
  <c r="N100" i="8" s="1"/>
  <c r="E235" i="8"/>
  <c r="D235" i="8"/>
  <c r="J235" i="8" s="1"/>
  <c r="P235" i="8" s="1"/>
  <c r="C235" i="8"/>
  <c r="I235" i="8" s="1"/>
  <c r="O235" i="8" s="1"/>
  <c r="B235" i="8"/>
  <c r="H235" i="8" s="1"/>
  <c r="N235" i="8" s="1"/>
  <c r="E234" i="8"/>
  <c r="K234" i="8" s="1"/>
  <c r="Q234" i="8" s="1"/>
  <c r="D234" i="8"/>
  <c r="C234" i="8"/>
  <c r="I234" i="8" s="1"/>
  <c r="O234" i="8" s="1"/>
  <c r="B234" i="8"/>
  <c r="H234" i="8" s="1"/>
  <c r="N234" i="8" s="1"/>
  <c r="E233" i="8"/>
  <c r="K233" i="8" s="1"/>
  <c r="Q233" i="8" s="1"/>
  <c r="D233" i="8"/>
  <c r="J233" i="8" s="1"/>
  <c r="P233" i="8" s="1"/>
  <c r="C233" i="8"/>
  <c r="B233" i="8"/>
  <c r="H233" i="8" s="1"/>
  <c r="N233" i="8" s="1"/>
  <c r="J232" i="8"/>
  <c r="P232" i="8" s="1"/>
  <c r="E232" i="8"/>
  <c r="K232" i="8" s="1"/>
  <c r="Q232" i="8" s="1"/>
  <c r="D232" i="8"/>
  <c r="C232" i="8"/>
  <c r="I232" i="8" s="1"/>
  <c r="O232" i="8" s="1"/>
  <c r="B232" i="8"/>
  <c r="H231" i="8"/>
  <c r="N231" i="8" s="1"/>
  <c r="E231" i="8"/>
  <c r="K231" i="8" s="1"/>
  <c r="Q231" i="8" s="1"/>
  <c r="D231" i="8"/>
  <c r="C231" i="8"/>
  <c r="B231" i="8"/>
  <c r="R230" i="8"/>
  <c r="L230" i="8"/>
  <c r="F230" i="8"/>
  <c r="R229" i="8"/>
  <c r="L229" i="8"/>
  <c r="F229" i="8"/>
  <c r="I228" i="8"/>
  <c r="O228" i="8" s="1"/>
  <c r="E228" i="8"/>
  <c r="K228" i="8" s="1"/>
  <c r="Q228" i="8" s="1"/>
  <c r="D228" i="8"/>
  <c r="C228" i="8"/>
  <c r="C155" i="8" s="1"/>
  <c r="I155" i="8" s="1"/>
  <c r="B228" i="8"/>
  <c r="H228" i="8" s="1"/>
  <c r="N228" i="8" s="1"/>
  <c r="R227" i="8"/>
  <c r="L227" i="8"/>
  <c r="F227" i="8"/>
  <c r="R226" i="8"/>
  <c r="L226" i="8"/>
  <c r="F226" i="8"/>
  <c r="R225" i="8"/>
  <c r="L225" i="8"/>
  <c r="F225" i="8"/>
  <c r="P219" i="8"/>
  <c r="J219" i="8"/>
  <c r="E219" i="8"/>
  <c r="K219" i="8" s="1"/>
  <c r="Q219" i="8" s="1"/>
  <c r="D219" i="8"/>
  <c r="C219" i="8"/>
  <c r="I219" i="8" s="1"/>
  <c r="O219" i="8" s="1"/>
  <c r="B219" i="8"/>
  <c r="N218" i="8"/>
  <c r="E218" i="8"/>
  <c r="D218" i="8"/>
  <c r="J218" i="8" s="1"/>
  <c r="P218" i="8" s="1"/>
  <c r="C218" i="8"/>
  <c r="I218" i="8" s="1"/>
  <c r="O218" i="8" s="1"/>
  <c r="B218" i="8"/>
  <c r="H218" i="8" s="1"/>
  <c r="R217" i="8"/>
  <c r="L217" i="8"/>
  <c r="F217" i="8"/>
  <c r="H213" i="8"/>
  <c r="N213" i="8" s="1"/>
  <c r="B213" i="8"/>
  <c r="P212" i="8"/>
  <c r="L212" i="8"/>
  <c r="R212" i="8" s="1"/>
  <c r="J212" i="8"/>
  <c r="F212" i="8"/>
  <c r="E212" i="8"/>
  <c r="K212" i="8" s="1"/>
  <c r="Q212" i="8" s="1"/>
  <c r="C212" i="8"/>
  <c r="C141" i="8" s="1"/>
  <c r="B212" i="8"/>
  <c r="H212" i="8" s="1"/>
  <c r="N212" i="8" s="1"/>
  <c r="R210" i="8"/>
  <c r="L210" i="8"/>
  <c r="F210" i="8"/>
  <c r="E209" i="8"/>
  <c r="F209" i="8" s="1"/>
  <c r="K200" i="8"/>
  <c r="Q200" i="8" s="1"/>
  <c r="I200" i="8"/>
  <c r="O200" i="8" s="1"/>
  <c r="D200" i="8"/>
  <c r="J200" i="8" s="1"/>
  <c r="P200" i="8" s="1"/>
  <c r="R178" i="8"/>
  <c r="L178" i="8"/>
  <c r="F178" i="8"/>
  <c r="L173" i="8"/>
  <c r="L172" i="8"/>
  <c r="F171" i="8"/>
  <c r="L171" i="8" s="1"/>
  <c r="C171" i="8"/>
  <c r="I171" i="8" s="1"/>
  <c r="B171" i="8"/>
  <c r="H171" i="8" s="1"/>
  <c r="L170" i="8"/>
  <c r="R169" i="8"/>
  <c r="L169" i="8"/>
  <c r="F169" i="8"/>
  <c r="E168" i="8"/>
  <c r="K168" i="8" s="1"/>
  <c r="C168" i="8"/>
  <c r="I168" i="8" s="1"/>
  <c r="R167" i="8"/>
  <c r="L167" i="8"/>
  <c r="F167" i="8"/>
  <c r="R166" i="8"/>
  <c r="L166" i="8"/>
  <c r="F166" i="8"/>
  <c r="B165" i="8"/>
  <c r="H165" i="8" s="1"/>
  <c r="O164" i="8"/>
  <c r="N164" i="8"/>
  <c r="J164" i="8"/>
  <c r="P164" i="8" s="1"/>
  <c r="I164" i="8"/>
  <c r="I100" i="8" s="1"/>
  <c r="E164" i="8"/>
  <c r="D164" i="8"/>
  <c r="D36" i="8" s="1"/>
  <c r="C164" i="8"/>
  <c r="C163" i="8"/>
  <c r="C35" i="8" s="1"/>
  <c r="I35" i="8" s="1"/>
  <c r="O35" i="8" s="1"/>
  <c r="K162" i="8"/>
  <c r="K98" i="8" s="1"/>
  <c r="Q98" i="8" s="1"/>
  <c r="E162" i="8"/>
  <c r="C162" i="8"/>
  <c r="B162" i="8"/>
  <c r="B34" i="8" s="1"/>
  <c r="H34" i="8" s="1"/>
  <c r="N34" i="8" s="1"/>
  <c r="E161" i="8"/>
  <c r="E33" i="8" s="1"/>
  <c r="K33" i="8" s="1"/>
  <c r="B161" i="8"/>
  <c r="D160" i="8"/>
  <c r="D32" i="8" s="1"/>
  <c r="J32" i="8" s="1"/>
  <c r="K159" i="8"/>
  <c r="Q159" i="8" s="1"/>
  <c r="E159" i="8"/>
  <c r="D159" i="8"/>
  <c r="B159" i="8"/>
  <c r="R158" i="8"/>
  <c r="L158" i="8"/>
  <c r="F158" i="8"/>
  <c r="R157" i="8"/>
  <c r="L157" i="8"/>
  <c r="F157" i="8"/>
  <c r="R156" i="8"/>
  <c r="L156" i="8"/>
  <c r="F156" i="8"/>
  <c r="O155" i="8"/>
  <c r="E155" i="8"/>
  <c r="E27" i="8" s="1"/>
  <c r="K27" i="8" s="1"/>
  <c r="Q27" i="8" s="1"/>
  <c r="B155" i="8"/>
  <c r="R154" i="8"/>
  <c r="L154" i="8"/>
  <c r="F154" i="8"/>
  <c r="R153" i="8"/>
  <c r="L153" i="8"/>
  <c r="F153" i="8"/>
  <c r="D148" i="8"/>
  <c r="J148" i="8" s="1"/>
  <c r="C148" i="8"/>
  <c r="I148" i="8" s="1"/>
  <c r="I85" i="8" s="1"/>
  <c r="O85" i="8" s="1"/>
  <c r="C147" i="8"/>
  <c r="I147" i="8" s="1"/>
  <c r="O147" i="8" s="1"/>
  <c r="B147" i="8"/>
  <c r="H147" i="8" s="1"/>
  <c r="N147" i="8" s="1"/>
  <c r="R146" i="8"/>
  <c r="L146" i="8"/>
  <c r="F146" i="8"/>
  <c r="B142" i="8"/>
  <c r="H142" i="8" s="1"/>
  <c r="N142" i="8" s="1"/>
  <c r="P141" i="8"/>
  <c r="J141" i="8"/>
  <c r="F141" i="8"/>
  <c r="L141" i="8" s="1"/>
  <c r="E141" i="8"/>
  <c r="E13" i="8" s="1"/>
  <c r="K13" i="8" s="1"/>
  <c r="Q13" i="8" s="1"/>
  <c r="D141" i="8"/>
  <c r="K139" i="8"/>
  <c r="L139" i="8" s="1"/>
  <c r="F139" i="8"/>
  <c r="E139" i="8"/>
  <c r="Q139" i="8" s="1"/>
  <c r="P130" i="8"/>
  <c r="J130" i="8"/>
  <c r="D130" i="8"/>
  <c r="R114" i="8"/>
  <c r="L114" i="8"/>
  <c r="L108" i="8"/>
  <c r="L107" i="8"/>
  <c r="L106" i="8"/>
  <c r="R105" i="8"/>
  <c r="L105" i="8"/>
  <c r="H104" i="8"/>
  <c r="N104" i="8" s="1"/>
  <c r="R103" i="8"/>
  <c r="L103" i="8"/>
  <c r="R102" i="8"/>
  <c r="L102" i="8"/>
  <c r="O100" i="8"/>
  <c r="R94" i="8"/>
  <c r="L94" i="8"/>
  <c r="R93" i="8"/>
  <c r="L93" i="8"/>
  <c r="I92" i="8"/>
  <c r="O92" i="8" s="1"/>
  <c r="R91" i="8"/>
  <c r="L91" i="8"/>
  <c r="R90" i="8"/>
  <c r="L90" i="8"/>
  <c r="I84" i="8"/>
  <c r="O84" i="8" s="1"/>
  <c r="R83" i="8"/>
  <c r="L83" i="8"/>
  <c r="J78" i="8"/>
  <c r="P78" i="8" s="1"/>
  <c r="K76" i="8"/>
  <c r="L76" i="8" s="1"/>
  <c r="P67" i="8"/>
  <c r="J67" i="8"/>
  <c r="D67" i="8"/>
  <c r="R50" i="8"/>
  <c r="L50" i="8"/>
  <c r="F50" i="8"/>
  <c r="L44" i="8"/>
  <c r="R43" i="8"/>
  <c r="L43" i="8"/>
  <c r="F43" i="8"/>
  <c r="L46" i="8" s="1"/>
  <c r="D43" i="8"/>
  <c r="P43" i="8" s="1"/>
  <c r="B43" i="8"/>
  <c r="H46" i="8" s="1"/>
  <c r="L42" i="8"/>
  <c r="R41" i="8"/>
  <c r="L41" i="8"/>
  <c r="F41" i="8"/>
  <c r="P40" i="8"/>
  <c r="F40" i="8"/>
  <c r="L40" i="8" s="1"/>
  <c r="R40" i="8" s="1"/>
  <c r="D40" i="8"/>
  <c r="J40" i="8" s="1"/>
  <c r="B40" i="8"/>
  <c r="H40" i="8" s="1"/>
  <c r="N40" i="8" s="1"/>
  <c r="R39" i="8"/>
  <c r="L39" i="8"/>
  <c r="F39" i="8"/>
  <c r="R38" i="8"/>
  <c r="L38" i="8"/>
  <c r="F38" i="8"/>
  <c r="D37" i="8"/>
  <c r="J37" i="8" s="1"/>
  <c r="P37" i="8" s="1"/>
  <c r="C37" i="8"/>
  <c r="I37" i="8" s="1"/>
  <c r="O37" i="8" s="1"/>
  <c r="B37" i="8"/>
  <c r="H37" i="8" s="1"/>
  <c r="N37" i="8" s="1"/>
  <c r="J36" i="8"/>
  <c r="P36" i="8" s="1"/>
  <c r="C36" i="8"/>
  <c r="I36" i="8" s="1"/>
  <c r="O36" i="8" s="1"/>
  <c r="B36" i="8"/>
  <c r="H36" i="8" s="1"/>
  <c r="N36" i="8" s="1"/>
  <c r="E34" i="8"/>
  <c r="K34" i="8" s="1"/>
  <c r="Q34" i="8" s="1"/>
  <c r="Q33" i="8"/>
  <c r="P32" i="8"/>
  <c r="P31" i="8"/>
  <c r="J31" i="8"/>
  <c r="E31" i="8"/>
  <c r="K31" i="8" s="1"/>
  <c r="Q31" i="8" s="1"/>
  <c r="R30" i="8"/>
  <c r="L30" i="8"/>
  <c r="F30" i="8"/>
  <c r="R29" i="8"/>
  <c r="L29" i="8"/>
  <c r="F29" i="8"/>
  <c r="R28" i="8"/>
  <c r="L28" i="8"/>
  <c r="F28" i="8"/>
  <c r="C27" i="8"/>
  <c r="I27" i="8" s="1"/>
  <c r="O27" i="8" s="1"/>
  <c r="R26" i="8"/>
  <c r="L26" i="8"/>
  <c r="F26" i="8"/>
  <c r="R25" i="8"/>
  <c r="L25" i="8"/>
  <c r="F25" i="8"/>
  <c r="C20" i="8"/>
  <c r="I20" i="8" s="1"/>
  <c r="O20" i="8" s="1"/>
  <c r="I19" i="8"/>
  <c r="O19" i="8" s="1"/>
  <c r="C19" i="8"/>
  <c r="B19" i="8"/>
  <c r="H19" i="8" s="1"/>
  <c r="N19" i="8" s="1"/>
  <c r="R18" i="8"/>
  <c r="L18" i="8"/>
  <c r="F18" i="8"/>
  <c r="H14" i="8"/>
  <c r="N14" i="8" s="1"/>
  <c r="B14" i="8"/>
  <c r="D13" i="8"/>
  <c r="J13" i="8" s="1"/>
  <c r="P13" i="8" s="1"/>
  <c r="E11" i="8"/>
  <c r="Q11" i="8" s="1"/>
  <c r="P2" i="8"/>
  <c r="J2" i="8"/>
  <c r="D2" i="8"/>
  <c r="P2" i="2"/>
  <c r="J2" i="2"/>
  <c r="D2" i="2"/>
  <c r="D67" i="2"/>
  <c r="P67" i="2"/>
  <c r="J67" i="2"/>
  <c r="P130" i="2"/>
  <c r="J130" i="2"/>
  <c r="D130" i="2"/>
  <c r="D200" i="2"/>
  <c r="D236" i="2"/>
  <c r="D235" i="2"/>
  <c r="D234" i="2"/>
  <c r="D233" i="2"/>
  <c r="D232" i="2"/>
  <c r="D231" i="2"/>
  <c r="D159" i="2" s="1"/>
  <c r="J31" i="2" s="1"/>
  <c r="P31" i="2" s="1"/>
  <c r="D228" i="2"/>
  <c r="D155" i="2" s="1"/>
  <c r="J155" i="2" s="1"/>
  <c r="P155" i="2" s="1"/>
  <c r="H39" i="3"/>
  <c r="F228" i="2" s="1"/>
  <c r="C235" i="2"/>
  <c r="C234" i="2"/>
  <c r="C233" i="2"/>
  <c r="C232" i="2"/>
  <c r="C231" i="2"/>
  <c r="E228" i="2"/>
  <c r="C228" i="2"/>
  <c r="L174" i="4"/>
  <c r="L173" i="4"/>
  <c r="L172" i="4"/>
  <c r="R171" i="4"/>
  <c r="L171" i="4"/>
  <c r="F171" i="4"/>
  <c r="R170" i="4"/>
  <c r="L170" i="4"/>
  <c r="F170" i="4"/>
  <c r="R169" i="4"/>
  <c r="L169" i="4"/>
  <c r="F169" i="4"/>
  <c r="R168" i="4"/>
  <c r="L168" i="4"/>
  <c r="F168" i="4"/>
  <c r="R167" i="4"/>
  <c r="L167" i="4"/>
  <c r="F167" i="4"/>
  <c r="R166" i="4"/>
  <c r="L166" i="4"/>
  <c r="F166" i="4"/>
  <c r="R165" i="4"/>
  <c r="L165" i="4"/>
  <c r="F165" i="4"/>
  <c r="R164" i="4"/>
  <c r="L164" i="4"/>
  <c r="F164" i="4"/>
  <c r="R163" i="4"/>
  <c r="L163" i="4"/>
  <c r="F163" i="4"/>
  <c r="R162" i="4"/>
  <c r="R173" i="4" s="1"/>
  <c r="L162" i="4"/>
  <c r="F162" i="4"/>
  <c r="R158" i="4"/>
  <c r="R156" i="4"/>
  <c r="L156" i="4"/>
  <c r="L158" i="4" s="1"/>
  <c r="F156" i="4"/>
  <c r="F158" i="4" s="1"/>
  <c r="R151" i="4"/>
  <c r="L151" i="4"/>
  <c r="F151" i="4"/>
  <c r="E150" i="4"/>
  <c r="K150" i="4" s="1"/>
  <c r="L150" i="4" s="1"/>
  <c r="L153" i="4" s="1"/>
  <c r="L115" i="4"/>
  <c r="L114" i="4"/>
  <c r="L113" i="4"/>
  <c r="R112" i="4"/>
  <c r="L112" i="4"/>
  <c r="F112" i="4"/>
  <c r="R111" i="4"/>
  <c r="L111" i="4"/>
  <c r="F111" i="4"/>
  <c r="R110" i="4"/>
  <c r="L110" i="4"/>
  <c r="F110" i="4"/>
  <c r="R109" i="4"/>
  <c r="L109" i="4"/>
  <c r="F109" i="4"/>
  <c r="R108" i="4"/>
  <c r="L108" i="4"/>
  <c r="F108" i="4"/>
  <c r="R107" i="4"/>
  <c r="L107" i="4"/>
  <c r="F107" i="4"/>
  <c r="R106" i="4"/>
  <c r="L106" i="4"/>
  <c r="F106" i="4"/>
  <c r="R105" i="4"/>
  <c r="L105" i="4"/>
  <c r="F105" i="4"/>
  <c r="L101" i="4"/>
  <c r="F101" i="4"/>
  <c r="R100" i="4"/>
  <c r="R101" i="4" s="1"/>
  <c r="L100" i="4"/>
  <c r="F100" i="4"/>
  <c r="E95" i="4"/>
  <c r="Q95" i="4" s="1"/>
  <c r="R95" i="4" s="1"/>
  <c r="R97" i="4" s="1"/>
  <c r="L73" i="4"/>
  <c r="L72" i="4"/>
  <c r="L71" i="4"/>
  <c r="R70" i="4"/>
  <c r="L70" i="4"/>
  <c r="R69" i="4"/>
  <c r="L69" i="4"/>
  <c r="R68" i="4"/>
  <c r="L68" i="4"/>
  <c r="R67" i="4"/>
  <c r="R72" i="4" s="1"/>
  <c r="L67" i="4"/>
  <c r="R66" i="4"/>
  <c r="L66" i="4"/>
  <c r="R65" i="4"/>
  <c r="L65" i="4"/>
  <c r="R64" i="4"/>
  <c r="L64" i="4"/>
  <c r="R60" i="4"/>
  <c r="L60" i="4"/>
  <c r="R59" i="4"/>
  <c r="L59" i="4"/>
  <c r="K54" i="4"/>
  <c r="Q54" i="4" s="1"/>
  <c r="R54" i="4" s="1"/>
  <c r="R56" i="4" s="1"/>
  <c r="L31" i="4"/>
  <c r="L30" i="4"/>
  <c r="L29" i="4"/>
  <c r="R28" i="4"/>
  <c r="L28" i="4"/>
  <c r="F28" i="4"/>
  <c r="R27" i="4"/>
  <c r="L27" i="4"/>
  <c r="F27" i="4"/>
  <c r="R26" i="4"/>
  <c r="L26" i="4"/>
  <c r="F26" i="4"/>
  <c r="R25" i="4"/>
  <c r="L25" i="4"/>
  <c r="F25" i="4"/>
  <c r="R24" i="4"/>
  <c r="L24" i="4"/>
  <c r="F24" i="4"/>
  <c r="R23" i="4"/>
  <c r="L23" i="4"/>
  <c r="F23" i="4"/>
  <c r="R22" i="4"/>
  <c r="L22" i="4"/>
  <c r="F22" i="4"/>
  <c r="R21" i="4"/>
  <c r="L21" i="4"/>
  <c r="F21" i="4"/>
  <c r="F17" i="4"/>
  <c r="R16" i="4"/>
  <c r="R17" i="4" s="1"/>
  <c r="L16" i="4"/>
  <c r="L17" i="4" s="1"/>
  <c r="F16" i="4"/>
  <c r="E11" i="4"/>
  <c r="K11" i="4" s="1"/>
  <c r="L11" i="4" s="1"/>
  <c r="L13" i="4" s="1"/>
  <c r="R252" i="2"/>
  <c r="L252" i="2"/>
  <c r="F252" i="2"/>
  <c r="R178" i="2"/>
  <c r="L178" i="2"/>
  <c r="F178" i="2"/>
  <c r="R114" i="2"/>
  <c r="L114" i="2"/>
  <c r="R50" i="2"/>
  <c r="L50" i="2"/>
  <c r="F50" i="2"/>
  <c r="H35" i="3"/>
  <c r="F219" i="8" s="1"/>
  <c r="C49" i="3"/>
  <c r="C47" i="3"/>
  <c r="C45" i="3"/>
  <c r="E233" i="2" s="1"/>
  <c r="C43" i="3"/>
  <c r="E232" i="2" s="1"/>
  <c r="C41" i="3"/>
  <c r="C147" i="2"/>
  <c r="I84" i="2"/>
  <c r="C19" i="2"/>
  <c r="H26" i="3"/>
  <c r="F213" i="2" s="1"/>
  <c r="L213" i="2" s="1"/>
  <c r="R213" i="2" s="1"/>
  <c r="D141" i="2"/>
  <c r="J141" i="2" s="1"/>
  <c r="P141" i="2" s="1"/>
  <c r="J212" i="2"/>
  <c r="P212" i="2" s="1"/>
  <c r="E212" i="2"/>
  <c r="K212" i="2" s="1"/>
  <c r="Q212" i="2" s="1"/>
  <c r="C212" i="2"/>
  <c r="I212" i="2" s="1"/>
  <c r="O212" i="2" s="1"/>
  <c r="E11" i="2"/>
  <c r="Q11" i="2" s="1"/>
  <c r="K76" i="2"/>
  <c r="Q76" i="2" s="1"/>
  <c r="E139" i="2"/>
  <c r="K139" i="2" s="1"/>
  <c r="E209" i="2"/>
  <c r="Q209" i="2" s="1"/>
  <c r="E11" i="1"/>
  <c r="Q11" i="1" s="1"/>
  <c r="K54" i="1"/>
  <c r="Q54" i="1" s="1"/>
  <c r="E95" i="1"/>
  <c r="Q95" i="1" s="1"/>
  <c r="E150" i="1"/>
  <c r="Q150" i="1" s="1"/>
  <c r="B212" i="2"/>
  <c r="H212" i="2" s="1"/>
  <c r="N212" i="2" s="1"/>
  <c r="L240" i="8" l="1"/>
  <c r="N43" i="8"/>
  <c r="D161" i="8"/>
  <c r="Q162" i="8"/>
  <c r="B163" i="8"/>
  <c r="K141" i="8"/>
  <c r="K237" i="8"/>
  <c r="Q237" i="8" s="1"/>
  <c r="R240" i="8"/>
  <c r="C43" i="8"/>
  <c r="O43" i="8" s="1"/>
  <c r="K209" i="8"/>
  <c r="E160" i="8"/>
  <c r="Q209" i="8"/>
  <c r="R209" i="8" s="1"/>
  <c r="Q76" i="8"/>
  <c r="R76" i="8" s="1"/>
  <c r="F213" i="8"/>
  <c r="F214" i="8" s="1"/>
  <c r="I101" i="8"/>
  <c r="O101" i="8" s="1"/>
  <c r="I237" i="8"/>
  <c r="O237" i="8" s="1"/>
  <c r="F228" i="8"/>
  <c r="C160" i="8"/>
  <c r="E148" i="8"/>
  <c r="K148" i="8" s="1"/>
  <c r="Q148" i="8" s="1"/>
  <c r="F173" i="4"/>
  <c r="L33" i="4"/>
  <c r="F30" i="4"/>
  <c r="L117" i="4"/>
  <c r="F114" i="4"/>
  <c r="R30" i="4"/>
  <c r="R114" i="4"/>
  <c r="L75" i="4"/>
  <c r="L159" i="4"/>
  <c r="R61" i="4"/>
  <c r="R73" i="4" s="1"/>
  <c r="L176" i="4"/>
  <c r="K104" i="8"/>
  <c r="Q104" i="8" s="1"/>
  <c r="Q168" i="8"/>
  <c r="I141" i="8"/>
  <c r="C13" i="8"/>
  <c r="I13" i="8" s="1"/>
  <c r="O13" i="8" s="1"/>
  <c r="L78" i="8"/>
  <c r="R141" i="8"/>
  <c r="E43" i="8"/>
  <c r="K171" i="8"/>
  <c r="R11" i="8"/>
  <c r="P148" i="8"/>
  <c r="J85" i="8"/>
  <c r="P85" i="8" s="1"/>
  <c r="O171" i="8"/>
  <c r="I110" i="8"/>
  <c r="O107" i="8" s="1"/>
  <c r="H101" i="8"/>
  <c r="N101" i="8" s="1"/>
  <c r="N165" i="8"/>
  <c r="O168" i="8"/>
  <c r="I104" i="8"/>
  <c r="O104" i="8" s="1"/>
  <c r="I231" i="8"/>
  <c r="C159" i="8"/>
  <c r="C40" i="8"/>
  <c r="I40" i="8" s="1"/>
  <c r="O40" i="8" s="1"/>
  <c r="D147" i="8"/>
  <c r="H155" i="8"/>
  <c r="B27" i="8"/>
  <c r="H27" i="8" s="1"/>
  <c r="N27" i="8" s="1"/>
  <c r="H159" i="8"/>
  <c r="B31" i="8"/>
  <c r="H31" i="8" s="1"/>
  <c r="N31" i="8" s="1"/>
  <c r="K218" i="8"/>
  <c r="Q218" i="8" s="1"/>
  <c r="E147" i="8"/>
  <c r="C34" i="8"/>
  <c r="I34" i="8" s="1"/>
  <c r="O34" i="8" s="1"/>
  <c r="I162" i="8"/>
  <c r="K235" i="8"/>
  <c r="Q235" i="8" s="1"/>
  <c r="E163" i="8"/>
  <c r="L245" i="8"/>
  <c r="F11" i="8"/>
  <c r="E40" i="8"/>
  <c r="K40" i="8" s="1"/>
  <c r="Q40" i="8" s="1"/>
  <c r="J46" i="8"/>
  <c r="L209" i="8"/>
  <c r="L219" i="8"/>
  <c r="R219" i="8" s="1"/>
  <c r="F148" i="8"/>
  <c r="I233" i="8"/>
  <c r="O233" i="8" s="1"/>
  <c r="C161" i="8"/>
  <c r="K245" i="8"/>
  <c r="Q245" i="8" s="1"/>
  <c r="J228" i="8"/>
  <c r="P228" i="8" s="1"/>
  <c r="D155" i="8"/>
  <c r="H110" i="8"/>
  <c r="N107" i="8" s="1"/>
  <c r="N171" i="8"/>
  <c r="K11" i="8"/>
  <c r="F13" i="8"/>
  <c r="L13" i="8" s="1"/>
  <c r="R13" i="8" s="1"/>
  <c r="D20" i="8"/>
  <c r="J20" i="8" s="1"/>
  <c r="P20" i="8" s="1"/>
  <c r="H84" i="8"/>
  <c r="N84" i="8" s="1"/>
  <c r="B141" i="8"/>
  <c r="D163" i="8"/>
  <c r="O245" i="8"/>
  <c r="K155" i="8"/>
  <c r="J160" i="8"/>
  <c r="H162" i="8"/>
  <c r="R171" i="8"/>
  <c r="L110" i="8"/>
  <c r="R107" i="8" s="1"/>
  <c r="R139" i="8"/>
  <c r="B33" i="8"/>
  <c r="H33" i="8" s="1"/>
  <c r="N33" i="8" s="1"/>
  <c r="H161" i="8"/>
  <c r="H79" i="8"/>
  <c r="N79" i="8" s="1"/>
  <c r="K95" i="8"/>
  <c r="Q95" i="8" s="1"/>
  <c r="J100" i="8"/>
  <c r="P100" i="8" s="1"/>
  <c r="O148" i="8"/>
  <c r="K161" i="8"/>
  <c r="E36" i="8"/>
  <c r="K36" i="8" s="1"/>
  <c r="Q36" i="8" s="1"/>
  <c r="K164" i="8"/>
  <c r="I212" i="8"/>
  <c r="O212" i="8" s="1"/>
  <c r="J234" i="8"/>
  <c r="P234" i="8" s="1"/>
  <c r="D162" i="8"/>
  <c r="L104" i="8"/>
  <c r="R104" i="8" s="1"/>
  <c r="R168" i="8"/>
  <c r="H232" i="8"/>
  <c r="N232" i="8" s="1"/>
  <c r="B160" i="8"/>
  <c r="I46" i="8"/>
  <c r="I163" i="8"/>
  <c r="F218" i="8"/>
  <c r="H219" i="8"/>
  <c r="N219" i="8" s="1"/>
  <c r="B148" i="8"/>
  <c r="H236" i="8"/>
  <c r="N236" i="8" s="1"/>
  <c r="K165" i="8"/>
  <c r="E37" i="8"/>
  <c r="K37" i="8" s="1"/>
  <c r="Q37" i="8" s="1"/>
  <c r="H240" i="8"/>
  <c r="N240" i="8" s="1"/>
  <c r="E235" i="2"/>
  <c r="H45" i="3"/>
  <c r="F233" i="8" s="1"/>
  <c r="H43" i="3"/>
  <c r="F232" i="8" s="1"/>
  <c r="L232" i="8" s="1"/>
  <c r="R232" i="8" s="1"/>
  <c r="H49" i="3"/>
  <c r="F235" i="8" s="1"/>
  <c r="E234" i="2"/>
  <c r="H41" i="3"/>
  <c r="F231" i="8" s="1"/>
  <c r="F159" i="8" s="1"/>
  <c r="H47" i="3"/>
  <c r="F234" i="8" s="1"/>
  <c r="E231" i="2"/>
  <c r="E159" i="2" s="1"/>
  <c r="R102" i="4"/>
  <c r="R115" i="4" s="1"/>
  <c r="L18" i="4"/>
  <c r="L34" i="4" s="1"/>
  <c r="L177" i="4"/>
  <c r="Q150" i="4"/>
  <c r="R150" i="4" s="1"/>
  <c r="R153" i="4" s="1"/>
  <c r="R159" i="4" s="1"/>
  <c r="R174" i="4" s="1"/>
  <c r="Q11" i="4"/>
  <c r="R11" i="4" s="1"/>
  <c r="R13" i="4" s="1"/>
  <c r="R18" i="4" s="1"/>
  <c r="L54" i="4"/>
  <c r="L56" i="4" s="1"/>
  <c r="L61" i="4" s="1"/>
  <c r="F95" i="4"/>
  <c r="F97" i="4" s="1"/>
  <c r="F102" i="4" s="1"/>
  <c r="F115" i="4" s="1"/>
  <c r="K95" i="4"/>
  <c r="L95" i="4" s="1"/>
  <c r="L97" i="4" s="1"/>
  <c r="L102" i="4" s="1"/>
  <c r="L118" i="4" s="1"/>
  <c r="F150" i="4"/>
  <c r="F153" i="4" s="1"/>
  <c r="F159" i="4" s="1"/>
  <c r="F174" i="4" s="1"/>
  <c r="F11" i="4"/>
  <c r="F13" i="4" s="1"/>
  <c r="F18" i="4" s="1"/>
  <c r="F31" i="4" s="1"/>
  <c r="D13" i="2"/>
  <c r="J13" i="2" s="1"/>
  <c r="P13" i="2" s="1"/>
  <c r="K11" i="1"/>
  <c r="K95" i="1"/>
  <c r="K150" i="1"/>
  <c r="D27" i="2"/>
  <c r="J27" i="2" s="1"/>
  <c r="P27" i="2" s="1"/>
  <c r="J92" i="2"/>
  <c r="P92" i="2" s="1"/>
  <c r="J78" i="2"/>
  <c r="P78" i="2" s="1"/>
  <c r="C141" i="2"/>
  <c r="E141" i="2"/>
  <c r="B141" i="2"/>
  <c r="Q139" i="2"/>
  <c r="K11" i="2"/>
  <c r="K209" i="2"/>
  <c r="H30" i="3"/>
  <c r="J228" i="2"/>
  <c r="P228" i="2" s="1"/>
  <c r="B228" i="2"/>
  <c r="E245" i="2"/>
  <c r="C245" i="2"/>
  <c r="E240" i="2"/>
  <c r="E168" i="2" s="1"/>
  <c r="C240" i="2"/>
  <c r="E237" i="2"/>
  <c r="C237" i="2"/>
  <c r="C165" i="2" s="1"/>
  <c r="C236" i="2"/>
  <c r="K200" i="2"/>
  <c r="Q200" i="2" s="1"/>
  <c r="I200" i="2"/>
  <c r="O200" i="2" s="1"/>
  <c r="J200" i="2"/>
  <c r="P200" i="2" s="1"/>
  <c r="E219" i="2"/>
  <c r="D219" i="2"/>
  <c r="C219" i="2"/>
  <c r="C148" i="2" s="1"/>
  <c r="B219" i="2"/>
  <c r="B245" i="2"/>
  <c r="B240" i="2"/>
  <c r="B237" i="2"/>
  <c r="B236" i="2"/>
  <c r="B235" i="2"/>
  <c r="B234" i="2"/>
  <c r="B233" i="2"/>
  <c r="B232" i="2"/>
  <c r="B231" i="2"/>
  <c r="H53" i="3"/>
  <c r="F237" i="8" s="1"/>
  <c r="H57" i="3"/>
  <c r="E218" i="2"/>
  <c r="D218" i="2"/>
  <c r="C218" i="2"/>
  <c r="B218" i="2"/>
  <c r="B213" i="2"/>
  <c r="F219" i="2"/>
  <c r="F148" i="2" s="1"/>
  <c r="H51" i="3"/>
  <c r="F236" i="8" s="1"/>
  <c r="H55" i="3"/>
  <c r="Q141" i="8" l="1"/>
  <c r="K78" i="8"/>
  <c r="Q78" i="8" s="1"/>
  <c r="B35" i="8"/>
  <c r="H35" i="8" s="1"/>
  <c r="N35" i="8" s="1"/>
  <c r="H163" i="8"/>
  <c r="K160" i="8"/>
  <c r="E32" i="8"/>
  <c r="K32" i="8" s="1"/>
  <c r="Q32" i="8" s="1"/>
  <c r="J161" i="8"/>
  <c r="D33" i="8"/>
  <c r="J33" i="8" s="1"/>
  <c r="P33" i="8" s="1"/>
  <c r="R245" i="8"/>
  <c r="L213" i="8"/>
  <c r="R213" i="8" s="1"/>
  <c r="R214" i="8" s="1"/>
  <c r="F142" i="8"/>
  <c r="F143" i="8" s="1"/>
  <c r="L237" i="8"/>
  <c r="R237" i="8" s="1"/>
  <c r="F165" i="8"/>
  <c r="L234" i="8"/>
  <c r="R234" i="8" s="1"/>
  <c r="F162" i="8"/>
  <c r="F163" i="8"/>
  <c r="L235" i="8"/>
  <c r="R235" i="8" s="1"/>
  <c r="L233" i="8"/>
  <c r="R233" i="8" s="1"/>
  <c r="F161" i="8"/>
  <c r="F164" i="8"/>
  <c r="L236" i="8"/>
  <c r="R236" i="8" s="1"/>
  <c r="L228" i="8"/>
  <c r="R228" i="8" s="1"/>
  <c r="F155" i="8"/>
  <c r="F160" i="8"/>
  <c r="L160" i="8" s="1"/>
  <c r="I160" i="8"/>
  <c r="C32" i="8"/>
  <c r="I32" i="8" s="1"/>
  <c r="O32" i="8" s="1"/>
  <c r="F246" i="8"/>
  <c r="L159" i="8"/>
  <c r="F31" i="8"/>
  <c r="L31" i="8" s="1"/>
  <c r="R31" i="8" s="1"/>
  <c r="E20" i="8"/>
  <c r="K20" i="8" s="1"/>
  <c r="Q20" i="8" s="1"/>
  <c r="K85" i="8"/>
  <c r="Q85" i="8" s="1"/>
  <c r="R31" i="4"/>
  <c r="L76" i="4"/>
  <c r="H141" i="8"/>
  <c r="B13" i="8"/>
  <c r="H13" i="8" s="1"/>
  <c r="N13" i="8" s="1"/>
  <c r="H148" i="8"/>
  <c r="B20" i="8"/>
  <c r="H20" i="8" s="1"/>
  <c r="N20" i="8" s="1"/>
  <c r="J162" i="8"/>
  <c r="D34" i="8"/>
  <c r="J34" i="8" s="1"/>
  <c r="P34" i="8" s="1"/>
  <c r="F32" i="8"/>
  <c r="Q155" i="8"/>
  <c r="K92" i="8"/>
  <c r="Q92" i="8" s="1"/>
  <c r="K163" i="8"/>
  <c r="E35" i="8"/>
  <c r="K35" i="8" s="1"/>
  <c r="Q35" i="8" s="1"/>
  <c r="H95" i="8"/>
  <c r="N95" i="8" s="1"/>
  <c r="N159" i="8"/>
  <c r="P160" i="8"/>
  <c r="J96" i="8"/>
  <c r="P96" i="8" s="1"/>
  <c r="O141" i="8"/>
  <c r="I78" i="8"/>
  <c r="O78" i="8" s="1"/>
  <c r="L218" i="8"/>
  <c r="F147" i="8"/>
  <c r="F221" i="8"/>
  <c r="F222" i="8" s="1"/>
  <c r="N162" i="8"/>
  <c r="H98" i="8"/>
  <c r="N98" i="8" s="1"/>
  <c r="O231" i="8"/>
  <c r="R231" i="8" s="1"/>
  <c r="L231" i="8"/>
  <c r="L11" i="8"/>
  <c r="O162" i="8"/>
  <c r="I98" i="8"/>
  <c r="O98" i="8" s="1"/>
  <c r="J147" i="8"/>
  <c r="D19" i="8"/>
  <c r="J19" i="8" s="1"/>
  <c r="P19" i="8" s="1"/>
  <c r="K46" i="8"/>
  <c r="Q43" i="8"/>
  <c r="I161" i="8"/>
  <c r="C33" i="8"/>
  <c r="I33" i="8" s="1"/>
  <c r="O33" i="8" s="1"/>
  <c r="L148" i="8"/>
  <c r="F20" i="8"/>
  <c r="L20" i="8" s="1"/>
  <c r="R20" i="8" s="1"/>
  <c r="D27" i="8"/>
  <c r="J27" i="8" s="1"/>
  <c r="P27" i="8" s="1"/>
  <c r="J155" i="8"/>
  <c r="H160" i="8"/>
  <c r="B32" i="8"/>
  <c r="H32" i="8" s="1"/>
  <c r="N32" i="8" s="1"/>
  <c r="Q164" i="8"/>
  <c r="K100" i="8"/>
  <c r="Q100" i="8" s="1"/>
  <c r="N155" i="8"/>
  <c r="H92" i="8"/>
  <c r="N92" i="8" s="1"/>
  <c r="K110" i="8"/>
  <c r="Q107" i="8" s="1"/>
  <c r="Q171" i="8"/>
  <c r="O163" i="8"/>
  <c r="I99" i="8"/>
  <c r="O99" i="8" s="1"/>
  <c r="N161" i="8"/>
  <c r="H97" i="8"/>
  <c r="N97" i="8" s="1"/>
  <c r="K97" i="8"/>
  <c r="Q97" i="8" s="1"/>
  <c r="Q161" i="8"/>
  <c r="Q165" i="8"/>
  <c r="K101" i="8"/>
  <c r="Q101" i="8" s="1"/>
  <c r="D35" i="8"/>
  <c r="J35" i="8" s="1"/>
  <c r="P35" i="8" s="1"/>
  <c r="J163" i="8"/>
  <c r="K147" i="8"/>
  <c r="E19" i="8"/>
  <c r="K19" i="8" s="1"/>
  <c r="Q19" i="8" s="1"/>
  <c r="I159" i="8"/>
  <c r="C31" i="8"/>
  <c r="I31" i="8" s="1"/>
  <c r="O31" i="8" s="1"/>
  <c r="R78" i="8"/>
  <c r="F232" i="2"/>
  <c r="L232" i="2" s="1"/>
  <c r="R232" i="2" s="1"/>
  <c r="F233" i="2"/>
  <c r="F161" i="2" s="1"/>
  <c r="F237" i="2"/>
  <c r="F234" i="2"/>
  <c r="F162" i="2" s="1"/>
  <c r="F235" i="2"/>
  <c r="F163" i="2" s="1"/>
  <c r="F231" i="2"/>
  <c r="F159" i="2" s="1"/>
  <c r="F240" i="2"/>
  <c r="F168" i="2" s="1"/>
  <c r="F245" i="2"/>
  <c r="F171" i="2" s="1"/>
  <c r="F212" i="2"/>
  <c r="L212" i="2" s="1"/>
  <c r="R212" i="2" s="1"/>
  <c r="F236" i="2"/>
  <c r="L236" i="2" s="1"/>
  <c r="R236" i="2" s="1"/>
  <c r="F155" i="2"/>
  <c r="H59" i="3"/>
  <c r="K159" i="2"/>
  <c r="K95" i="2" s="1"/>
  <c r="Q95" i="2" s="1"/>
  <c r="E31" i="2"/>
  <c r="K31" i="2" s="1"/>
  <c r="Q31" i="2" s="1"/>
  <c r="H141" i="2"/>
  <c r="H78" i="2" s="1"/>
  <c r="N78" i="2" s="1"/>
  <c r="B13" i="2"/>
  <c r="H13" i="2" s="1"/>
  <c r="N13" i="2" s="1"/>
  <c r="L148" i="2"/>
  <c r="R148" i="2" s="1"/>
  <c r="F20" i="2"/>
  <c r="L20" i="2" s="1"/>
  <c r="R20" i="2" s="1"/>
  <c r="K141" i="2"/>
  <c r="K78" i="2" s="1"/>
  <c r="Q78" i="2" s="1"/>
  <c r="E13" i="2"/>
  <c r="K13" i="2" s="1"/>
  <c r="Q13" i="2" s="1"/>
  <c r="I141" i="2"/>
  <c r="O141" i="2" s="1"/>
  <c r="C13" i="2"/>
  <c r="I13" i="2" s="1"/>
  <c r="O13" i="2" s="1"/>
  <c r="K168" i="2"/>
  <c r="E40" i="2"/>
  <c r="K40" i="2" s="1"/>
  <c r="Q40" i="2" s="1"/>
  <c r="I148" i="2"/>
  <c r="I85" i="2" s="1"/>
  <c r="O85" i="2" s="1"/>
  <c r="C20" i="2"/>
  <c r="I20" i="2" s="1"/>
  <c r="O20" i="2" s="1"/>
  <c r="I165" i="2"/>
  <c r="O165" i="2" s="1"/>
  <c r="C37" i="2"/>
  <c r="I37" i="2" s="1"/>
  <c r="O37" i="2" s="1"/>
  <c r="H240" i="2"/>
  <c r="N240" i="2" s="1"/>
  <c r="B168" i="2"/>
  <c r="K245" i="2"/>
  <c r="Q245" i="2" s="1"/>
  <c r="E171" i="2"/>
  <c r="I240" i="2"/>
  <c r="O240" i="2" s="1"/>
  <c r="C168" i="2"/>
  <c r="H245" i="2"/>
  <c r="N245" i="2" s="1"/>
  <c r="B171" i="2"/>
  <c r="I245" i="2"/>
  <c r="O245" i="2" s="1"/>
  <c r="C171" i="2"/>
  <c r="J233" i="2"/>
  <c r="P233" i="2" s="1"/>
  <c r="D161" i="2"/>
  <c r="I234" i="2"/>
  <c r="O234" i="2" s="1"/>
  <c r="C162" i="2"/>
  <c r="H237" i="2"/>
  <c r="N237" i="2" s="1"/>
  <c r="B165" i="2"/>
  <c r="I233" i="2"/>
  <c r="O233" i="2" s="1"/>
  <c r="C161" i="2"/>
  <c r="J234" i="2"/>
  <c r="P234" i="2" s="1"/>
  <c r="D162" i="2"/>
  <c r="H233" i="2"/>
  <c r="N233" i="2" s="1"/>
  <c r="B161" i="2"/>
  <c r="K233" i="2"/>
  <c r="Q233" i="2" s="1"/>
  <c r="E161" i="2"/>
  <c r="I235" i="2"/>
  <c r="O235" i="2" s="1"/>
  <c r="C163" i="2"/>
  <c r="K237" i="2"/>
  <c r="Q237" i="2" s="1"/>
  <c r="E165" i="2"/>
  <c r="K232" i="2"/>
  <c r="Q232" i="2" s="1"/>
  <c r="E160" i="2"/>
  <c r="H234" i="2"/>
  <c r="N234" i="2" s="1"/>
  <c r="B162" i="2"/>
  <c r="K234" i="2"/>
  <c r="Q234" i="2" s="1"/>
  <c r="E162" i="2"/>
  <c r="J235" i="2"/>
  <c r="P235" i="2" s="1"/>
  <c r="D163" i="2"/>
  <c r="H231" i="2"/>
  <c r="N231" i="2" s="1"/>
  <c r="B159" i="2"/>
  <c r="K236" i="2"/>
  <c r="Q236" i="2" s="1"/>
  <c r="E164" i="2"/>
  <c r="I231" i="2"/>
  <c r="O231" i="2" s="1"/>
  <c r="C159" i="2"/>
  <c r="H232" i="2"/>
  <c r="N232" i="2" s="1"/>
  <c r="B160" i="2"/>
  <c r="H235" i="2"/>
  <c r="N235" i="2" s="1"/>
  <c r="B163" i="2"/>
  <c r="K235" i="2"/>
  <c r="Q235" i="2" s="1"/>
  <c r="E163" i="2"/>
  <c r="I232" i="2"/>
  <c r="O232" i="2" s="1"/>
  <c r="C160" i="2"/>
  <c r="I236" i="2"/>
  <c r="O236" i="2" s="1"/>
  <c r="C164" i="2"/>
  <c r="H236" i="2"/>
  <c r="N236" i="2" s="1"/>
  <c r="B164" i="2"/>
  <c r="J232" i="2"/>
  <c r="P232" i="2" s="1"/>
  <c r="D160" i="2"/>
  <c r="J236" i="2"/>
  <c r="P236" i="2" s="1"/>
  <c r="D164" i="2"/>
  <c r="H228" i="2"/>
  <c r="N228" i="2" s="1"/>
  <c r="B155" i="2"/>
  <c r="I228" i="2"/>
  <c r="O228" i="2" s="1"/>
  <c r="C155" i="2"/>
  <c r="K228" i="2"/>
  <c r="Q228" i="2" s="1"/>
  <c r="E155" i="2"/>
  <c r="J219" i="2"/>
  <c r="P219" i="2" s="1"/>
  <c r="D148" i="2"/>
  <c r="K218" i="2"/>
  <c r="Q218" i="2" s="1"/>
  <c r="E147" i="2"/>
  <c r="F147" i="2" s="1"/>
  <c r="H213" i="2"/>
  <c r="N213" i="2" s="1"/>
  <c r="B142" i="2"/>
  <c r="H219" i="2"/>
  <c r="N219" i="2" s="1"/>
  <c r="B148" i="2"/>
  <c r="H218" i="2"/>
  <c r="N218" i="2" s="1"/>
  <c r="B147" i="2"/>
  <c r="K219" i="2"/>
  <c r="Q219" i="2" s="1"/>
  <c r="E148" i="2"/>
  <c r="I218" i="2"/>
  <c r="O218" i="2" s="1"/>
  <c r="J218" i="2"/>
  <c r="P218" i="2" s="1"/>
  <c r="D147" i="2"/>
  <c r="I237" i="2"/>
  <c r="O237" i="2" s="1"/>
  <c r="K240" i="2"/>
  <c r="Q240" i="2" s="1"/>
  <c r="L219" i="2"/>
  <c r="R219" i="2" s="1"/>
  <c r="I219" i="2"/>
  <c r="O219" i="2" s="1"/>
  <c r="K231" i="2"/>
  <c r="Q231" i="2" s="1"/>
  <c r="F218" i="2"/>
  <c r="J97" i="8" l="1"/>
  <c r="P97" i="8" s="1"/>
  <c r="P161" i="8"/>
  <c r="Q160" i="8"/>
  <c r="K96" i="8"/>
  <c r="Q96" i="8" s="1"/>
  <c r="N163" i="8"/>
  <c r="H99" i="8"/>
  <c r="N99" i="8" s="1"/>
  <c r="F14" i="8"/>
  <c r="L14" i="8" s="1"/>
  <c r="R14" i="8" s="1"/>
  <c r="R15" i="8" s="1"/>
  <c r="L214" i="8"/>
  <c r="L142" i="8"/>
  <c r="L143" i="8" s="1"/>
  <c r="F37" i="8"/>
  <c r="L37" i="8" s="1"/>
  <c r="R37" i="8" s="1"/>
  <c r="L165" i="8"/>
  <c r="L79" i="8"/>
  <c r="F247" i="8"/>
  <c r="L249" i="8"/>
  <c r="L164" i="8"/>
  <c r="F36" i="8"/>
  <c r="L36" i="8" s="1"/>
  <c r="R36" i="8" s="1"/>
  <c r="R246" i="8"/>
  <c r="L161" i="8"/>
  <c r="F33" i="8"/>
  <c r="L33" i="8" s="1"/>
  <c r="R33" i="8" s="1"/>
  <c r="F172" i="8"/>
  <c r="F35" i="8"/>
  <c r="L35" i="8" s="1"/>
  <c r="R35" i="8" s="1"/>
  <c r="L163" i="8"/>
  <c r="L155" i="8"/>
  <c r="F27" i="8"/>
  <c r="L27" i="8" s="1"/>
  <c r="R27" i="8" s="1"/>
  <c r="F34" i="8"/>
  <c r="L34" i="8" s="1"/>
  <c r="R34" i="8" s="1"/>
  <c r="L162" i="8"/>
  <c r="I96" i="8"/>
  <c r="O96" i="8" s="1"/>
  <c r="O160" i="8"/>
  <c r="L95" i="8"/>
  <c r="R95" i="8" s="1"/>
  <c r="R159" i="8"/>
  <c r="L235" i="2"/>
  <c r="R235" i="2" s="1"/>
  <c r="L85" i="8"/>
  <c r="R85" i="8" s="1"/>
  <c r="R148" i="8"/>
  <c r="P162" i="8"/>
  <c r="J98" i="8"/>
  <c r="P98" i="8" s="1"/>
  <c r="P163" i="8"/>
  <c r="J99" i="8"/>
  <c r="P99" i="8" s="1"/>
  <c r="R218" i="8"/>
  <c r="R221" i="8" s="1"/>
  <c r="R222" i="8" s="1"/>
  <c r="L221" i="8"/>
  <c r="J84" i="8"/>
  <c r="P84" i="8" s="1"/>
  <c r="P147" i="8"/>
  <c r="K99" i="8"/>
  <c r="Q99" i="8" s="1"/>
  <c r="Q163" i="8"/>
  <c r="L96" i="8"/>
  <c r="R160" i="8"/>
  <c r="H85" i="8"/>
  <c r="N85" i="8" s="1"/>
  <c r="N148" i="8"/>
  <c r="O161" i="8"/>
  <c r="I97" i="8"/>
  <c r="O97" i="8" s="1"/>
  <c r="K84" i="8"/>
  <c r="Q84" i="8" s="1"/>
  <c r="Q147" i="8"/>
  <c r="F19" i="8"/>
  <c r="F149" i="8"/>
  <c r="F150" i="8" s="1"/>
  <c r="L147" i="8"/>
  <c r="I95" i="8"/>
  <c r="O95" i="8" s="1"/>
  <c r="O159" i="8"/>
  <c r="H96" i="8"/>
  <c r="N96" i="8" s="1"/>
  <c r="N160" i="8"/>
  <c r="N141" i="8"/>
  <c r="H78" i="8"/>
  <c r="N78" i="8" s="1"/>
  <c r="J92" i="8"/>
  <c r="P92" i="8" s="1"/>
  <c r="P155" i="8"/>
  <c r="L32" i="8"/>
  <c r="L233" i="2"/>
  <c r="R233" i="2" s="1"/>
  <c r="Q168" i="2"/>
  <c r="K104" i="2"/>
  <c r="Q104" i="2" s="1"/>
  <c r="O148" i="2"/>
  <c r="L234" i="2"/>
  <c r="R234" i="2" s="1"/>
  <c r="F141" i="2"/>
  <c r="F160" i="2"/>
  <c r="L160" i="2" s="1"/>
  <c r="R160" i="2" s="1"/>
  <c r="F164" i="2"/>
  <c r="L164" i="2" s="1"/>
  <c r="L100" i="2" s="1"/>
  <c r="R100" i="2" s="1"/>
  <c r="Q141" i="2"/>
  <c r="I101" i="2"/>
  <c r="O101" i="2" s="1"/>
  <c r="Q159" i="2"/>
  <c r="L228" i="2"/>
  <c r="R228" i="2" s="1"/>
  <c r="I78" i="2"/>
  <c r="O78" i="2" s="1"/>
  <c r="N141" i="2"/>
  <c r="L85" i="2"/>
  <c r="R85" i="2" s="1"/>
  <c r="L171" i="2"/>
  <c r="R171" i="2" s="1"/>
  <c r="F43" i="2"/>
  <c r="K148" i="2"/>
  <c r="Q148" i="2" s="1"/>
  <c r="E20" i="2"/>
  <c r="K20" i="2" s="1"/>
  <c r="Q20" i="2" s="1"/>
  <c r="K147" i="2"/>
  <c r="K84" i="2" s="1"/>
  <c r="E19" i="2"/>
  <c r="I155" i="2"/>
  <c r="O155" i="2" s="1"/>
  <c r="C27" i="2"/>
  <c r="I27" i="2" s="1"/>
  <c r="O27" i="2" s="1"/>
  <c r="H164" i="2"/>
  <c r="H100" i="2" s="1"/>
  <c r="N100" i="2" s="1"/>
  <c r="B36" i="2"/>
  <c r="H36" i="2" s="1"/>
  <c r="N36" i="2" s="1"/>
  <c r="K163" i="2"/>
  <c r="K99" i="2" s="1"/>
  <c r="Q99" i="2" s="1"/>
  <c r="E35" i="2"/>
  <c r="K35" i="2" s="1"/>
  <c r="Q35" i="2" s="1"/>
  <c r="I159" i="2"/>
  <c r="O159" i="2" s="1"/>
  <c r="C31" i="2"/>
  <c r="I31" i="2" s="1"/>
  <c r="O31" i="2" s="1"/>
  <c r="J163" i="2"/>
  <c r="P163" i="2" s="1"/>
  <c r="D35" i="2"/>
  <c r="J35" i="2" s="1"/>
  <c r="P35" i="2" s="1"/>
  <c r="L163" i="2"/>
  <c r="R163" i="2" s="1"/>
  <c r="F35" i="2"/>
  <c r="L35" i="2" s="1"/>
  <c r="R35" i="2" s="1"/>
  <c r="K161" i="2"/>
  <c r="Q161" i="2" s="1"/>
  <c r="E33" i="2"/>
  <c r="K33" i="2" s="1"/>
  <c r="Q33" i="2" s="1"/>
  <c r="H165" i="2"/>
  <c r="N165" i="2" s="1"/>
  <c r="B37" i="2"/>
  <c r="H37" i="2" s="1"/>
  <c r="N37" i="2" s="1"/>
  <c r="I171" i="2"/>
  <c r="O171" i="2" s="1"/>
  <c r="C43" i="2"/>
  <c r="K171" i="2"/>
  <c r="K110" i="2" s="1"/>
  <c r="Q107" i="2" s="1"/>
  <c r="E43" i="2"/>
  <c r="L147" i="2"/>
  <c r="R147" i="2" s="1"/>
  <c r="H147" i="2"/>
  <c r="H84" i="2" s="1"/>
  <c r="N84" i="2" s="1"/>
  <c r="B19" i="2"/>
  <c r="H19" i="2" s="1"/>
  <c r="N19" i="2" s="1"/>
  <c r="J148" i="2"/>
  <c r="P148" i="2" s="1"/>
  <c r="D20" i="2"/>
  <c r="J20" i="2" s="1"/>
  <c r="P20" i="2" s="1"/>
  <c r="H155" i="2"/>
  <c r="H92" i="2" s="1"/>
  <c r="N92" i="2" s="1"/>
  <c r="B27" i="2"/>
  <c r="H27" i="2" s="1"/>
  <c r="N27" i="2" s="1"/>
  <c r="L161" i="2"/>
  <c r="R161" i="2" s="1"/>
  <c r="F33" i="2"/>
  <c r="L33" i="2" s="1"/>
  <c r="R33" i="2" s="1"/>
  <c r="H163" i="2"/>
  <c r="N163" i="2" s="1"/>
  <c r="B35" i="2"/>
  <c r="H35" i="2" s="1"/>
  <c r="N35" i="2" s="1"/>
  <c r="K162" i="2"/>
  <c r="Q162" i="2" s="1"/>
  <c r="E34" i="2"/>
  <c r="K34" i="2" s="1"/>
  <c r="Q34" i="2" s="1"/>
  <c r="K160" i="2"/>
  <c r="Q160" i="2" s="1"/>
  <c r="E32" i="2"/>
  <c r="K32" i="2" s="1"/>
  <c r="Q32" i="2" s="1"/>
  <c r="H161" i="2"/>
  <c r="N161" i="2" s="1"/>
  <c r="B33" i="2"/>
  <c r="H33" i="2" s="1"/>
  <c r="N33" i="2" s="1"/>
  <c r="I162" i="2"/>
  <c r="O162" i="2" s="1"/>
  <c r="C34" i="2"/>
  <c r="I34" i="2" s="1"/>
  <c r="O34" i="2" s="1"/>
  <c r="D40" i="2"/>
  <c r="J40" i="2" s="1"/>
  <c r="P40" i="2" s="1"/>
  <c r="D43" i="2"/>
  <c r="J147" i="2"/>
  <c r="P147" i="2" s="1"/>
  <c r="D19" i="2"/>
  <c r="J19" i="2" s="1"/>
  <c r="P19" i="2" s="1"/>
  <c r="H148" i="2"/>
  <c r="N148" i="2" s="1"/>
  <c r="B20" i="2"/>
  <c r="H20" i="2" s="1"/>
  <c r="N20" i="2" s="1"/>
  <c r="K155" i="2"/>
  <c r="K92" i="2" s="1"/>
  <c r="Q92" i="2" s="1"/>
  <c r="E27" i="2"/>
  <c r="K27" i="2" s="1"/>
  <c r="Q27" i="2" s="1"/>
  <c r="J164" i="2"/>
  <c r="J100" i="2" s="1"/>
  <c r="P100" i="2" s="1"/>
  <c r="D36" i="2"/>
  <c r="J36" i="2" s="1"/>
  <c r="P36" i="2" s="1"/>
  <c r="I164" i="2"/>
  <c r="O164" i="2" s="1"/>
  <c r="C36" i="2"/>
  <c r="I36" i="2" s="1"/>
  <c r="O36" i="2" s="1"/>
  <c r="D37" i="2"/>
  <c r="J37" i="2" s="1"/>
  <c r="P37" i="2" s="1"/>
  <c r="K164" i="2"/>
  <c r="K100" i="2" s="1"/>
  <c r="Q100" i="2" s="1"/>
  <c r="E36" i="2"/>
  <c r="K36" i="2" s="1"/>
  <c r="Q36" i="2" s="1"/>
  <c r="H162" i="2"/>
  <c r="N162" i="2" s="1"/>
  <c r="B34" i="2"/>
  <c r="H34" i="2" s="1"/>
  <c r="N34" i="2" s="1"/>
  <c r="K165" i="2"/>
  <c r="Q165" i="2" s="1"/>
  <c r="E37" i="2"/>
  <c r="K37" i="2" s="1"/>
  <c r="Q37" i="2" s="1"/>
  <c r="J162" i="2"/>
  <c r="P162" i="2" s="1"/>
  <c r="D34" i="2"/>
  <c r="J34" i="2" s="1"/>
  <c r="P34" i="2" s="1"/>
  <c r="H171" i="2"/>
  <c r="N171" i="2" s="1"/>
  <c r="B43" i="2"/>
  <c r="H168" i="2"/>
  <c r="B40" i="2"/>
  <c r="H40" i="2" s="1"/>
  <c r="N40" i="2" s="1"/>
  <c r="L159" i="2"/>
  <c r="R159" i="2" s="1"/>
  <c r="F31" i="2"/>
  <c r="L31" i="2" s="1"/>
  <c r="R31" i="2" s="1"/>
  <c r="L168" i="2"/>
  <c r="F40" i="2"/>
  <c r="L40" i="2" s="1"/>
  <c r="R40" i="2" s="1"/>
  <c r="I147" i="2"/>
  <c r="O147" i="2" s="1"/>
  <c r="I19" i="2"/>
  <c r="O19" i="2" s="1"/>
  <c r="H142" i="2"/>
  <c r="N142" i="2" s="1"/>
  <c r="B14" i="2"/>
  <c r="H14" i="2" s="1"/>
  <c r="N14" i="2" s="1"/>
  <c r="L155" i="2"/>
  <c r="R155" i="2" s="1"/>
  <c r="F27" i="2"/>
  <c r="J160" i="2"/>
  <c r="P160" i="2" s="1"/>
  <c r="D32" i="2"/>
  <c r="J32" i="2" s="1"/>
  <c r="P32" i="2" s="1"/>
  <c r="I160" i="2"/>
  <c r="O160" i="2" s="1"/>
  <c r="C32" i="2"/>
  <c r="I32" i="2" s="1"/>
  <c r="O32" i="2" s="1"/>
  <c r="H160" i="2"/>
  <c r="N160" i="2" s="1"/>
  <c r="B32" i="2"/>
  <c r="H32" i="2" s="1"/>
  <c r="N32" i="2" s="1"/>
  <c r="H159" i="2"/>
  <c r="N159" i="2" s="1"/>
  <c r="B31" i="2"/>
  <c r="H31" i="2" s="1"/>
  <c r="N31" i="2" s="1"/>
  <c r="L162" i="2"/>
  <c r="R162" i="2" s="1"/>
  <c r="F34" i="2"/>
  <c r="L34" i="2" s="1"/>
  <c r="R34" i="2" s="1"/>
  <c r="I163" i="2"/>
  <c r="I99" i="2" s="1"/>
  <c r="O99" i="2" s="1"/>
  <c r="C35" i="2"/>
  <c r="I35" i="2" s="1"/>
  <c r="O35" i="2" s="1"/>
  <c r="I161" i="2"/>
  <c r="I97" i="2" s="1"/>
  <c r="O97" i="2" s="1"/>
  <c r="C33" i="2"/>
  <c r="I33" i="2" s="1"/>
  <c r="O33" i="2" s="1"/>
  <c r="J161" i="2"/>
  <c r="P161" i="2" s="1"/>
  <c r="D33" i="2"/>
  <c r="J33" i="2" s="1"/>
  <c r="P33" i="2" s="1"/>
  <c r="I168" i="2"/>
  <c r="C40" i="2"/>
  <c r="I40" i="2" s="1"/>
  <c r="O40" i="2" s="1"/>
  <c r="O84" i="2"/>
  <c r="R245" i="2"/>
  <c r="L245" i="2"/>
  <c r="L237" i="2"/>
  <c r="R237" i="2" s="1"/>
  <c r="F165" i="2"/>
  <c r="F142" i="2"/>
  <c r="R240" i="2"/>
  <c r="L240" i="2"/>
  <c r="L231" i="2"/>
  <c r="R231" i="2"/>
  <c r="L218" i="2"/>
  <c r="L173" i="2"/>
  <c r="L172" i="2"/>
  <c r="L170" i="2"/>
  <c r="R169" i="2"/>
  <c r="L169" i="2"/>
  <c r="F169" i="2"/>
  <c r="R167" i="2"/>
  <c r="L167" i="2"/>
  <c r="F167" i="2"/>
  <c r="R166" i="2"/>
  <c r="L166" i="2"/>
  <c r="F166" i="2"/>
  <c r="R158" i="2"/>
  <c r="L158" i="2"/>
  <c r="F158" i="2"/>
  <c r="R157" i="2"/>
  <c r="L157" i="2"/>
  <c r="F157" i="2"/>
  <c r="R156" i="2"/>
  <c r="L156" i="2"/>
  <c r="F156" i="2"/>
  <c r="R154" i="2"/>
  <c r="L154" i="2"/>
  <c r="F154" i="2"/>
  <c r="R153" i="2"/>
  <c r="L153" i="2"/>
  <c r="F153" i="2"/>
  <c r="R146" i="2"/>
  <c r="L146" i="2"/>
  <c r="F146" i="2"/>
  <c r="F149" i="2" s="1"/>
  <c r="R139" i="2"/>
  <c r="L139" i="2"/>
  <c r="F139" i="2"/>
  <c r="L108" i="2"/>
  <c r="L107" i="2"/>
  <c r="L106" i="2"/>
  <c r="R105" i="2"/>
  <c r="L105" i="2"/>
  <c r="R103" i="2"/>
  <c r="L103" i="2"/>
  <c r="R102" i="2"/>
  <c r="L102" i="2"/>
  <c r="R94" i="2"/>
  <c r="L94" i="2"/>
  <c r="R93" i="2"/>
  <c r="L93" i="2"/>
  <c r="R91" i="2"/>
  <c r="L91" i="2"/>
  <c r="R90" i="2"/>
  <c r="L90" i="2"/>
  <c r="R83" i="2"/>
  <c r="L83" i="2"/>
  <c r="R76" i="2"/>
  <c r="L76" i="2"/>
  <c r="L44" i="2"/>
  <c r="L43" i="2"/>
  <c r="L42" i="2"/>
  <c r="R41" i="2"/>
  <c r="L41" i="2"/>
  <c r="F41" i="2"/>
  <c r="R39" i="2"/>
  <c r="L39" i="2"/>
  <c r="F39" i="2"/>
  <c r="R38" i="2"/>
  <c r="L38" i="2"/>
  <c r="F38" i="2"/>
  <c r="R30" i="2"/>
  <c r="L30" i="2"/>
  <c r="F30" i="2"/>
  <c r="R29" i="2"/>
  <c r="L29" i="2"/>
  <c r="F29" i="2"/>
  <c r="R28" i="2"/>
  <c r="L28" i="2"/>
  <c r="F28" i="2"/>
  <c r="R26" i="2"/>
  <c r="L26" i="2"/>
  <c r="F26" i="2"/>
  <c r="R25" i="2"/>
  <c r="L25" i="2"/>
  <c r="F25" i="2"/>
  <c r="R18" i="2"/>
  <c r="L18" i="2"/>
  <c r="F18" i="2"/>
  <c r="R11" i="2"/>
  <c r="L11" i="2"/>
  <c r="F11" i="2"/>
  <c r="L247" i="2"/>
  <c r="L246" i="2"/>
  <c r="L244" i="2"/>
  <c r="R243" i="2"/>
  <c r="L243" i="2"/>
  <c r="F243" i="2"/>
  <c r="R242" i="2"/>
  <c r="L242" i="2"/>
  <c r="F242" i="2"/>
  <c r="R241" i="2"/>
  <c r="L241" i="2"/>
  <c r="F241" i="2"/>
  <c r="R239" i="2"/>
  <c r="L239" i="2"/>
  <c r="F239" i="2"/>
  <c r="R238" i="2"/>
  <c r="L238" i="2"/>
  <c r="F238" i="2"/>
  <c r="R230" i="2"/>
  <c r="L230" i="2"/>
  <c r="F230" i="2"/>
  <c r="R229" i="2"/>
  <c r="L229" i="2"/>
  <c r="F229" i="2"/>
  <c r="R227" i="2"/>
  <c r="L227" i="2"/>
  <c r="F227" i="2"/>
  <c r="R226" i="2"/>
  <c r="L226" i="2"/>
  <c r="F226" i="2"/>
  <c r="R225" i="2"/>
  <c r="L225" i="2"/>
  <c r="F225" i="2"/>
  <c r="R217" i="2"/>
  <c r="L217" i="2"/>
  <c r="F217" i="2"/>
  <c r="F221" i="2" s="1"/>
  <c r="R210" i="2"/>
  <c r="L210" i="2"/>
  <c r="F210" i="2"/>
  <c r="R209" i="2"/>
  <c r="L209" i="2"/>
  <c r="F209" i="2"/>
  <c r="L115" i="1"/>
  <c r="L114" i="1"/>
  <c r="L113" i="1"/>
  <c r="L112" i="1"/>
  <c r="L111" i="1"/>
  <c r="L110" i="1"/>
  <c r="L109" i="1"/>
  <c r="L108" i="1"/>
  <c r="L107" i="1"/>
  <c r="L106" i="1"/>
  <c r="L105" i="1"/>
  <c r="L100" i="1"/>
  <c r="L101" i="1" s="1"/>
  <c r="L95" i="1"/>
  <c r="L97" i="1" s="1"/>
  <c r="L73" i="1"/>
  <c r="L72" i="1"/>
  <c r="L71" i="1"/>
  <c r="L70" i="1"/>
  <c r="L69" i="1"/>
  <c r="L68" i="1"/>
  <c r="L67" i="1"/>
  <c r="L66" i="1"/>
  <c r="L65" i="1"/>
  <c r="L64" i="1"/>
  <c r="L59" i="1"/>
  <c r="L60" i="1" s="1"/>
  <c r="L54" i="1"/>
  <c r="L56" i="1" s="1"/>
  <c r="L31" i="1"/>
  <c r="L30" i="1"/>
  <c r="L29" i="1"/>
  <c r="L28" i="1"/>
  <c r="L27" i="1"/>
  <c r="L26" i="1"/>
  <c r="L25" i="1"/>
  <c r="L24" i="1"/>
  <c r="L23" i="1"/>
  <c r="L22" i="1"/>
  <c r="L21" i="1"/>
  <c r="L16" i="1"/>
  <c r="L17" i="1" s="1"/>
  <c r="L11" i="1"/>
  <c r="L13" i="1" s="1"/>
  <c r="L174" i="1"/>
  <c r="L173" i="1"/>
  <c r="L172" i="1"/>
  <c r="L171" i="1"/>
  <c r="L170" i="1"/>
  <c r="L169" i="1"/>
  <c r="L168" i="1"/>
  <c r="L167" i="1"/>
  <c r="L166" i="1"/>
  <c r="L165" i="1"/>
  <c r="L164" i="1"/>
  <c r="L163" i="1"/>
  <c r="L162" i="1"/>
  <c r="L156" i="1"/>
  <c r="L158" i="1" s="1"/>
  <c r="L151" i="1"/>
  <c r="L150" i="1"/>
  <c r="F112" i="1"/>
  <c r="F111" i="1"/>
  <c r="F110" i="1"/>
  <c r="F109" i="1"/>
  <c r="F108" i="1"/>
  <c r="F107" i="1"/>
  <c r="F106" i="1"/>
  <c r="F105" i="1"/>
  <c r="F100" i="1"/>
  <c r="F101" i="1" s="1"/>
  <c r="F95" i="1"/>
  <c r="F97" i="1" s="1"/>
  <c r="F28" i="1"/>
  <c r="F27" i="1"/>
  <c r="F26" i="1"/>
  <c r="F25" i="1"/>
  <c r="F24" i="1"/>
  <c r="F23" i="1"/>
  <c r="F22" i="1"/>
  <c r="F21" i="1"/>
  <c r="F16" i="1"/>
  <c r="F17" i="1" s="1"/>
  <c r="F11" i="1"/>
  <c r="F13" i="1" s="1"/>
  <c r="F171" i="1"/>
  <c r="F170" i="1"/>
  <c r="F169" i="1"/>
  <c r="F168" i="1"/>
  <c r="F167" i="1"/>
  <c r="F166" i="1"/>
  <c r="F165" i="1"/>
  <c r="F164" i="1"/>
  <c r="F163" i="1"/>
  <c r="F162" i="1"/>
  <c r="F156" i="1"/>
  <c r="F158" i="1" s="1"/>
  <c r="F151" i="1"/>
  <c r="F150" i="1"/>
  <c r="R171" i="1"/>
  <c r="R170" i="1"/>
  <c r="R169" i="1"/>
  <c r="R168" i="1"/>
  <c r="R167" i="1"/>
  <c r="R166" i="1"/>
  <c r="R165" i="1"/>
  <c r="R164" i="1"/>
  <c r="R163" i="1"/>
  <c r="R162" i="1"/>
  <c r="R156" i="1"/>
  <c r="R158" i="1" s="1"/>
  <c r="R151" i="1"/>
  <c r="R150" i="1"/>
  <c r="R112" i="1"/>
  <c r="R111" i="1"/>
  <c r="R110" i="1"/>
  <c r="R109" i="1"/>
  <c r="R108" i="1"/>
  <c r="R107" i="1"/>
  <c r="R106" i="1"/>
  <c r="R105" i="1"/>
  <c r="R100" i="1"/>
  <c r="R101" i="1" s="1"/>
  <c r="R95" i="1"/>
  <c r="R97" i="1" s="1"/>
  <c r="R70" i="1"/>
  <c r="R69" i="1"/>
  <c r="R68" i="1"/>
  <c r="R67" i="1"/>
  <c r="R66" i="1"/>
  <c r="R65" i="1"/>
  <c r="R64" i="1"/>
  <c r="R59" i="1"/>
  <c r="R60" i="1" s="1"/>
  <c r="R54" i="1"/>
  <c r="R56" i="1" s="1"/>
  <c r="R28" i="1"/>
  <c r="R27" i="1"/>
  <c r="R26" i="1"/>
  <c r="R25" i="1"/>
  <c r="R24" i="1"/>
  <c r="R23" i="1"/>
  <c r="R22" i="1"/>
  <c r="R21" i="1"/>
  <c r="R16" i="1"/>
  <c r="R17" i="1" s="1"/>
  <c r="R11" i="1"/>
  <c r="R13" i="1" s="1"/>
  <c r="K19" i="2" l="1"/>
  <c r="Q19" i="2" s="1"/>
  <c r="F19" i="2"/>
  <c r="L19" i="2" s="1"/>
  <c r="R19" i="2" s="1"/>
  <c r="Q84" i="2"/>
  <c r="L84" i="2"/>
  <c r="F15" i="8"/>
  <c r="L15" i="8"/>
  <c r="L222" i="8"/>
  <c r="L250" i="8" s="1"/>
  <c r="L175" i="8"/>
  <c r="R142" i="8"/>
  <c r="R143" i="8" s="1"/>
  <c r="F32" i="2"/>
  <c r="L32" i="2" s="1"/>
  <c r="R32" i="2" s="1"/>
  <c r="L101" i="8"/>
  <c r="R101" i="8" s="1"/>
  <c r="R165" i="8"/>
  <c r="R79" i="8"/>
  <c r="R80" i="8" s="1"/>
  <c r="L80" i="8"/>
  <c r="F173" i="8"/>
  <c r="R247" i="8"/>
  <c r="L98" i="8"/>
  <c r="R98" i="8" s="1"/>
  <c r="R162" i="8"/>
  <c r="R161" i="8"/>
  <c r="L97" i="8"/>
  <c r="R97" i="8" s="1"/>
  <c r="F44" i="8"/>
  <c r="R155" i="8"/>
  <c r="R172" i="8" s="1"/>
  <c r="L92" i="8"/>
  <c r="R92" i="8" s="1"/>
  <c r="L100" i="8"/>
  <c r="R100" i="8" s="1"/>
  <c r="R164" i="8"/>
  <c r="L99" i="8"/>
  <c r="R99" i="8" s="1"/>
  <c r="R163" i="8"/>
  <c r="R32" i="8"/>
  <c r="R44" i="8" s="1"/>
  <c r="L47" i="8"/>
  <c r="R96" i="8"/>
  <c r="R147" i="8"/>
  <c r="R149" i="8" s="1"/>
  <c r="R150" i="8" s="1"/>
  <c r="L84" i="8"/>
  <c r="L149" i="8"/>
  <c r="L150" i="8" s="1"/>
  <c r="L19" i="8"/>
  <c r="F21" i="8"/>
  <c r="F22" i="8" s="1"/>
  <c r="H110" i="2"/>
  <c r="N107" i="2" s="1"/>
  <c r="N168" i="2"/>
  <c r="H104" i="2"/>
  <c r="N104" i="2" s="1"/>
  <c r="O168" i="2"/>
  <c r="I104" i="2"/>
  <c r="O104" i="2" s="1"/>
  <c r="R168" i="2"/>
  <c r="L104" i="2"/>
  <c r="R104" i="2" s="1"/>
  <c r="Q163" i="2"/>
  <c r="R21" i="2"/>
  <c r="L141" i="2"/>
  <c r="F13" i="2"/>
  <c r="L13" i="2" s="1"/>
  <c r="R13" i="2" s="1"/>
  <c r="P164" i="2"/>
  <c r="F36" i="2"/>
  <c r="L36" i="2" s="1"/>
  <c r="R36" i="2" s="1"/>
  <c r="N147" i="2"/>
  <c r="I95" i="2"/>
  <c r="O95" i="2" s="1"/>
  <c r="Q147" i="2"/>
  <c r="J84" i="2"/>
  <c r="P84" i="2" s="1"/>
  <c r="H97" i="2"/>
  <c r="N97" i="2" s="1"/>
  <c r="I100" i="2"/>
  <c r="O100" i="2" s="1"/>
  <c r="O161" i="2"/>
  <c r="L110" i="2"/>
  <c r="R107" i="2" s="1"/>
  <c r="K96" i="2"/>
  <c r="Q96" i="2" s="1"/>
  <c r="Q155" i="2"/>
  <c r="R164" i="2"/>
  <c r="O163" i="2"/>
  <c r="L97" i="2"/>
  <c r="R97" i="2" s="1"/>
  <c r="K85" i="2"/>
  <c r="Q85" i="2" s="1"/>
  <c r="J96" i="2"/>
  <c r="P96" i="2" s="1"/>
  <c r="I96" i="2"/>
  <c r="O96" i="2" s="1"/>
  <c r="N155" i="2"/>
  <c r="H96" i="2"/>
  <c r="N96" i="2" s="1"/>
  <c r="L86" i="2"/>
  <c r="Q164" i="2"/>
  <c r="Q171" i="2"/>
  <c r="N164" i="2"/>
  <c r="L98" i="2"/>
  <c r="R98" i="2" s="1"/>
  <c r="K98" i="2"/>
  <c r="Q98" i="2" s="1"/>
  <c r="L99" i="2"/>
  <c r="R99" i="2" s="1"/>
  <c r="L21" i="2"/>
  <c r="K101" i="2"/>
  <c r="Q101" i="2" s="1"/>
  <c r="H101" i="2"/>
  <c r="N101" i="2" s="1"/>
  <c r="N43" i="2"/>
  <c r="H46" i="2"/>
  <c r="J46" i="2"/>
  <c r="P43" i="2"/>
  <c r="H79" i="2"/>
  <c r="N79" i="2" s="1"/>
  <c r="L149" i="2"/>
  <c r="H99" i="2"/>
  <c r="N99" i="2" s="1"/>
  <c r="H98" i="2"/>
  <c r="N98" i="2" s="1"/>
  <c r="L96" i="2"/>
  <c r="R96" i="2" s="1"/>
  <c r="K97" i="2"/>
  <c r="Q97" i="2" s="1"/>
  <c r="Q43" i="2"/>
  <c r="K46" i="2"/>
  <c r="R43" i="2"/>
  <c r="L46" i="2"/>
  <c r="F21" i="2"/>
  <c r="L27" i="2"/>
  <c r="I46" i="2"/>
  <c r="O43" i="2"/>
  <c r="J98" i="2"/>
  <c r="P98" i="2" s="1"/>
  <c r="L92" i="2"/>
  <c r="R92" i="2" s="1"/>
  <c r="J85" i="2"/>
  <c r="P85" i="2" s="1"/>
  <c r="H85" i="2"/>
  <c r="N85" i="2" s="1"/>
  <c r="H95" i="2"/>
  <c r="N95" i="2" s="1"/>
  <c r="L95" i="2"/>
  <c r="R95" i="2" s="1"/>
  <c r="L165" i="2"/>
  <c r="L101" i="2" s="1"/>
  <c r="F37" i="2"/>
  <c r="L37" i="2" s="1"/>
  <c r="R37" i="2" s="1"/>
  <c r="I98" i="2"/>
  <c r="O98" i="2" s="1"/>
  <c r="I110" i="2"/>
  <c r="O107" i="2" s="1"/>
  <c r="J99" i="2"/>
  <c r="P99" i="2" s="1"/>
  <c r="I92" i="2"/>
  <c r="O92" i="2" s="1"/>
  <c r="J97" i="2"/>
  <c r="P97" i="2" s="1"/>
  <c r="L142" i="2"/>
  <c r="R142" i="2" s="1"/>
  <c r="F14" i="2"/>
  <c r="L14" i="2" s="1"/>
  <c r="R14" i="2" s="1"/>
  <c r="F172" i="2"/>
  <c r="F143" i="2"/>
  <c r="F150" i="2" s="1"/>
  <c r="R246" i="2"/>
  <c r="R149" i="2"/>
  <c r="F246" i="2"/>
  <c r="L221" i="2"/>
  <c r="R218" i="2"/>
  <c r="R221" i="2" s="1"/>
  <c r="F214" i="2"/>
  <c r="F222" i="2" s="1"/>
  <c r="L214" i="2"/>
  <c r="R214" i="2"/>
  <c r="L249" i="2"/>
  <c r="F153" i="1"/>
  <c r="F159" i="1" s="1"/>
  <c r="L33" i="1"/>
  <c r="L61" i="1"/>
  <c r="L102" i="1"/>
  <c r="L117" i="1"/>
  <c r="L75" i="1"/>
  <c r="L18" i="1"/>
  <c r="L176" i="1"/>
  <c r="F114" i="1"/>
  <c r="F102" i="1"/>
  <c r="F30" i="1"/>
  <c r="F173" i="1"/>
  <c r="F18" i="1"/>
  <c r="L153" i="1"/>
  <c r="L159" i="1" s="1"/>
  <c r="R153" i="1"/>
  <c r="R159" i="1" s="1"/>
  <c r="R173" i="1"/>
  <c r="R61" i="1"/>
  <c r="R102" i="1"/>
  <c r="R18" i="1"/>
  <c r="R72" i="1"/>
  <c r="R30" i="1"/>
  <c r="R114" i="1"/>
  <c r="L176" i="8" l="1"/>
  <c r="L111" i="8"/>
  <c r="F45" i="8"/>
  <c r="R108" i="8"/>
  <c r="R173" i="8"/>
  <c r="R84" i="8"/>
  <c r="R86" i="8" s="1"/>
  <c r="R87" i="8" s="1"/>
  <c r="L86" i="8"/>
  <c r="L87" i="8" s="1"/>
  <c r="R19" i="8"/>
  <c r="R21" i="8" s="1"/>
  <c r="R22" i="8" s="1"/>
  <c r="R45" i="8" s="1"/>
  <c r="L21" i="8"/>
  <c r="L22" i="8" s="1"/>
  <c r="L48" i="8" s="1"/>
  <c r="R15" i="2"/>
  <c r="R22" i="2" s="1"/>
  <c r="L78" i="2"/>
  <c r="R78" i="2" s="1"/>
  <c r="R141" i="2"/>
  <c r="R143" i="2" s="1"/>
  <c r="R150" i="2" s="1"/>
  <c r="R84" i="2"/>
  <c r="R86" i="2" s="1"/>
  <c r="R165" i="2"/>
  <c r="R172" i="2" s="1"/>
  <c r="L175" i="2"/>
  <c r="F44" i="2"/>
  <c r="L111" i="2"/>
  <c r="R27" i="2"/>
  <c r="R44" i="2" s="1"/>
  <c r="L47" i="2"/>
  <c r="F15" i="2"/>
  <c r="F22" i="2" s="1"/>
  <c r="L143" i="2"/>
  <c r="L150" i="2" s="1"/>
  <c r="L15" i="2"/>
  <c r="L22" i="2" s="1"/>
  <c r="L79" i="2"/>
  <c r="R79" i="2" s="1"/>
  <c r="R101" i="2"/>
  <c r="R108" i="2" s="1"/>
  <c r="R222" i="2"/>
  <c r="R247" i="2" s="1"/>
  <c r="F247" i="2"/>
  <c r="L222" i="2"/>
  <c r="L250" i="2" s="1"/>
  <c r="F173" i="2"/>
  <c r="L34" i="1"/>
  <c r="F174" i="1"/>
  <c r="F253" i="8" s="1"/>
  <c r="F254" i="8" s="1"/>
  <c r="F115" i="1"/>
  <c r="F179" i="8" s="1"/>
  <c r="F180" i="8" s="1"/>
  <c r="L118" i="1"/>
  <c r="L179" i="8" s="1"/>
  <c r="L180" i="8" s="1"/>
  <c r="L177" i="1"/>
  <c r="L253" i="8" s="1"/>
  <c r="L254" i="8" s="1"/>
  <c r="L76" i="1"/>
  <c r="F31" i="1"/>
  <c r="F51" i="8" s="1"/>
  <c r="F52" i="8" s="1"/>
  <c r="R174" i="1"/>
  <c r="R253" i="8" s="1"/>
  <c r="R254" i="8" s="1"/>
  <c r="R31" i="1"/>
  <c r="R73" i="1"/>
  <c r="R115" i="1"/>
  <c r="L51" i="8" l="1"/>
  <c r="L52" i="8" s="1"/>
  <c r="R109" i="8"/>
  <c r="R115" i="8" s="1"/>
  <c r="R116" i="8" s="1"/>
  <c r="L112" i="8"/>
  <c r="R179" i="8"/>
  <c r="R180" i="8" s="1"/>
  <c r="R51" i="8"/>
  <c r="R52" i="8" s="1"/>
  <c r="L115" i="8"/>
  <c r="L116" i="8" s="1"/>
  <c r="R80" i="2"/>
  <c r="R87" i="2" s="1"/>
  <c r="R109" i="2" s="1"/>
  <c r="R115" i="2" s="1"/>
  <c r="R116" i="2" s="1"/>
  <c r="R45" i="2"/>
  <c r="R51" i="2" s="1"/>
  <c r="R52" i="2" s="1"/>
  <c r="F179" i="2"/>
  <c r="F180" i="2" s="1"/>
  <c r="L176" i="2"/>
  <c r="L179" i="2" s="1"/>
  <c r="L180" i="2" s="1"/>
  <c r="R173" i="2"/>
  <c r="R179" i="2" s="1"/>
  <c r="R180" i="2" s="1"/>
  <c r="F45" i="2"/>
  <c r="F51" i="2" s="1"/>
  <c r="F52" i="2" s="1"/>
  <c r="L48" i="2"/>
  <c r="L51" i="2" s="1"/>
  <c r="L52" i="2" s="1"/>
  <c r="R253" i="2"/>
  <c r="R254" i="2" s="1"/>
  <c r="L80" i="2"/>
  <c r="L87" i="2" s="1"/>
  <c r="L112" i="2" s="1"/>
  <c r="L115" i="2" s="1"/>
  <c r="L116" i="2" s="1"/>
  <c r="F253" i="2"/>
  <c r="F254" i="2" s="1"/>
  <c r="L253" i="2"/>
  <c r="L254" i="2" s="1"/>
</calcChain>
</file>

<file path=xl/sharedStrings.xml><?xml version="1.0" encoding="utf-8"?>
<sst xmlns="http://schemas.openxmlformats.org/spreadsheetml/2006/main" count="3300" uniqueCount="138">
  <si>
    <t>Havre</t>
  </si>
  <si>
    <t>Kalkulebeskrivelse:</t>
  </si>
  <si>
    <t>Salgsafgrøder</t>
  </si>
  <si>
    <t>Kalkulen gælder for:</t>
  </si>
  <si>
    <t>2023</t>
  </si>
  <si>
    <t>Produktionsform:</t>
  </si>
  <si>
    <t>Økologisk</t>
  </si>
  <si>
    <t>Jordbonitet:</t>
  </si>
  <si>
    <t>JB 5+6</t>
  </si>
  <si>
    <t>Gødning:</t>
  </si>
  <si>
    <t>Uden husdyrgødning</t>
  </si>
  <si>
    <t>Emne</t>
  </si>
  <si>
    <t>Kvantum</t>
  </si>
  <si>
    <t/>
  </si>
  <si>
    <t>Pris</t>
  </si>
  <si>
    <t>Beløb</t>
  </si>
  <si>
    <t>- Ajourført: 24. februar 2023</t>
  </si>
  <si>
    <t>Markærter</t>
  </si>
  <si>
    <t>Udbytte</t>
  </si>
  <si>
    <t>Ærter</t>
  </si>
  <si>
    <t>Kg</t>
  </si>
  <si>
    <t>Økologi tilskud</t>
  </si>
  <si>
    <t>Ha</t>
  </si>
  <si>
    <t>Bruttoudbytte</t>
  </si>
  <si>
    <t>Stykomkostninger</t>
  </si>
  <si>
    <t>Udsæd</t>
  </si>
  <si>
    <t>Stykomkostninger i alt</t>
  </si>
  <si>
    <t>Dækningsbidrag pr ha</t>
  </si>
  <si>
    <t>Maskin- og arbejdsomkostninger</t>
  </si>
  <si>
    <t>Pløjning med pakning</t>
  </si>
  <si>
    <t>Stubharvning</t>
  </si>
  <si>
    <t>Komb. harvning og såning</t>
  </si>
  <si>
    <t>Tromling</t>
  </si>
  <si>
    <t>Ukrudtsharvning</t>
  </si>
  <si>
    <t>Mejetærskning</t>
  </si>
  <si>
    <t>Hjemkørsel, ærter</t>
  </si>
  <si>
    <t>Tørring, ærter</t>
  </si>
  <si>
    <t>Øvrige opgaver m.v.</t>
  </si>
  <si>
    <t>I alt maskin- og arbejdsomkostninger</t>
  </si>
  <si>
    <t>DB efter maskin- og arbejdsomkostninger</t>
  </si>
  <si>
    <t>Fra 2023 er det muligt at søge ekstra tilskud på ca. 615 kr. pr. ha for markærter (afgrødekode 30) under bioordningen ”Varieret Planteproduktion”, såfremt betingelserne i ordningen overholdes. Læs mere om tilskudsordningen på Landbrugsstyrelsens hjemmeside. Tilskuddet gives udover grundbetalingen.</t>
  </si>
  <si>
    <t>Hestebønner</t>
  </si>
  <si>
    <t>Ukrudstharvning</t>
  </si>
  <si>
    <t>Hjemkørsel, hestebønner</t>
  </si>
  <si>
    <t>Tørring</t>
  </si>
  <si>
    <t>Fra 2023 er det muligt at søge ekstra tilskud på ca. 615 kr. pr. ha for hestebønner (afgrødekode 31) under bioordningen ”Varieret Planteproduktion”, såfremt betingelserne i ordningen overholdes. Læs mere om tilskudsordningen på Landbrugsstyrelsens hjemmeside. Tilskuddet gives udover grundbetalingen.</t>
  </si>
  <si>
    <t>Lupin</t>
  </si>
  <si>
    <t>Lupiner</t>
  </si>
  <si>
    <t>Hjemkørsel, lupin</t>
  </si>
  <si>
    <t>Fra 2023 er det muligt at søge ekstra tilskud på ca. 615 kr. pr. ha for Sødlupin (afgrødekode 32) under bioordningen ”Varieret Planteproduktion”, såfremt betingelserne i ordningen overholdes. Læs mere om tilskudsordningen på Landbrugsstyrelsens hjemmeside. Tilskuddet gives udover grundbetalingen.</t>
  </si>
  <si>
    <t>Lupin er en tørketolerant afgrøde der trives på sandjord og gror bedst ved lave reaktionstal.  Derfor giver smalbladet lupin ofte et lavere udbytte på lerjord end på sandjord.</t>
  </si>
  <si>
    <t>Kalkulen er udlæst med beregningsformler. Resultaterne kan afvige fra visningen</t>
  </si>
  <si>
    <t>i FarmtalOnline pga. afrundinger</t>
  </si>
  <si>
    <t>Prognosepriserne/Budgetkalkulerne må KUN videregives til kolleger,</t>
  </si>
  <si>
    <t>landmænd og finansielle samarbejdspartnere.</t>
  </si>
  <si>
    <t>Med husdyrgødning</t>
  </si>
  <si>
    <t>Kerne</t>
  </si>
  <si>
    <t>Halm salg eller forbrug</t>
  </si>
  <si>
    <t>Husdyrgødning Uspecifiseret</t>
  </si>
  <si>
    <t>Tons</t>
  </si>
  <si>
    <t>Udbringning af husdyrgødning</t>
  </si>
  <si>
    <t>Hjemkørsel, korn</t>
  </si>
  <si>
    <t>Tørring, korn</t>
  </si>
  <si>
    <t>Halmpresning</t>
  </si>
  <si>
    <t>Hjemkørsel, halm</t>
  </si>
  <si>
    <t>Udbytte er med forfrugt kløvergræs. Er forfrugten korn, ligger udbyttet ca. 10-20 % under. Hvis der skal købes konventionel gødning, kan der f.eks. anvendes en pris på 40-45 kr./ton.</t>
  </si>
  <si>
    <t>JB 1+3</t>
  </si>
  <si>
    <t>OBS: Økologiske hestebønner bør kun dyrkes på sandjord med vanding.</t>
  </si>
  <si>
    <t>Se kalkulen med vanding.</t>
  </si>
  <si>
    <t>Vanding fast omkostning</t>
  </si>
  <si>
    <t>Vanding flytning</t>
  </si>
  <si>
    <t>Vanding pr millimeter</t>
  </si>
  <si>
    <t>JB 1-4 m. vanding</t>
  </si>
  <si>
    <t>Vanding fast omkostninger</t>
  </si>
  <si>
    <t>kr. pr. ha</t>
  </si>
  <si>
    <t>Lugning (time)</t>
  </si>
  <si>
    <t>ha</t>
  </si>
  <si>
    <t>Skårlægning</t>
  </si>
  <si>
    <t>Parti afgrøde til rens af anlæg</t>
  </si>
  <si>
    <t>Ekstra skadedyrssikring</t>
  </si>
  <si>
    <t>Ekstra skånsomhed ved håndtering</t>
  </si>
  <si>
    <t>hkg</t>
  </si>
  <si>
    <t>kg</t>
  </si>
  <si>
    <t xml:space="preserve">Restriktioner på afgrødevalg </t>
  </si>
  <si>
    <t xml:space="preserve">kr. pr. </t>
  </si>
  <si>
    <t>Øvrige ekstraomkostninger konsum</t>
  </si>
  <si>
    <t>konsum</t>
  </si>
  <si>
    <t>Antal ha med afgrøden til fordeling af faste omkostninger</t>
  </si>
  <si>
    <t>Ekstra rengøring af transportanlæg (time)</t>
  </si>
  <si>
    <t>Udgivelsesdato:</t>
  </si>
  <si>
    <t>Forfatter:</t>
  </si>
  <si>
    <t>Version:</t>
  </si>
  <si>
    <t>Datagrundlag og opdateringsfrekvens:</t>
  </si>
  <si>
    <t>Dokument:</t>
  </si>
  <si>
    <t>Se artikel</t>
  </si>
  <si>
    <t>Ansvar:</t>
  </si>
  <si>
    <t>Anbefalet anvendelse af værktøjet</t>
  </si>
  <si>
    <t>Begrænsninger i værktøjet</t>
  </si>
  <si>
    <t>Vejledning</t>
  </si>
  <si>
    <t>1.0</t>
  </si>
  <si>
    <t>Datagrundlag er kalkuler for 2023. Giv agt på prisudvikling i forhold til normtal mv.</t>
  </si>
  <si>
    <t>Innovationscenter for Økologisk Landbrug og SEGES Innovation P/S</t>
  </si>
  <si>
    <t>Formålet med regnearket er at understøtte planlægning af dyrkning af afgrøder til konsum. Målgruppen er primært landmænd og landbrugsrådgivere.</t>
  </si>
  <si>
    <t>Værktøjet kan hjælpe til at sikre inddragelse af relevante omkostninger ved dyrkning af afgrøder til konsum, og ved sammenligning med samme afgrøde til foder give et bud på nødvendig merpris for at opnå samme nettoindtjening.</t>
  </si>
  <si>
    <t xml:space="preserve">Værktøjet er baseret på normtal, og derfor vil resultaterne for afgrøderne ikke nødvendigvis matche bedriftens egne tal. Forskellen mellem afgrøder forventes dog give et godt bud på den konsekvens, man vil opleve i driften. </t>
  </si>
  <si>
    <t>hkg pr. ha</t>
  </si>
  <si>
    <t>hkg i alt</t>
  </si>
  <si>
    <r>
      <t>(</t>
    </r>
    <r>
      <rPr>
        <i/>
        <sz val="11"/>
        <color theme="1"/>
        <rFont val="Arial"/>
        <family val="2"/>
      </rPr>
      <t>f.eks. kornfri forfrugt ved glutenfri kornproduktion)</t>
    </r>
  </si>
  <si>
    <t>Sum</t>
  </si>
  <si>
    <t>antal skal angives med negativt fortegn</t>
  </si>
  <si>
    <t>Formål og målgruppe</t>
  </si>
  <si>
    <t>Frarens med prisreduktion</t>
  </si>
  <si>
    <t>Tillæg udsæd konsum ift. foder</t>
  </si>
  <si>
    <t>Konsum</t>
  </si>
  <si>
    <t>kr. pr. hkg</t>
  </si>
  <si>
    <t xml:space="preserve">Havre </t>
  </si>
  <si>
    <t>Foder</t>
  </si>
  <si>
    <t>Ukrudsharvning</t>
  </si>
  <si>
    <t>Priser</t>
  </si>
  <si>
    <t>Rengøring af såmaskine inden såning (time)</t>
  </si>
  <si>
    <t>kr. pr. time</t>
  </si>
  <si>
    <t>stk.</t>
  </si>
  <si>
    <t>Pris konsum for samme DBII som foder</t>
  </si>
  <si>
    <t>Merpris for samme DBII som foder</t>
  </si>
  <si>
    <t>kr. pr. kg</t>
  </si>
  <si>
    <t>Pris foder</t>
  </si>
  <si>
    <t>Udfyld de nødvendige forudsætninger om priser, meromkostninger og -arbejde ved dyrkning af afgrøder til konsum i felter markeret grå nedenfor. 
Se resultat i fanen "RESULTAT LÅST kalkuler konsum".
Se udgangspunktet i fanen "LÅST kalkuler foder"
Tilpas evt. kalkuler til egne værdier i fanerne "Kan ændres..."</t>
  </si>
  <si>
    <t>Michael Højholdt, SEGES Innovation og Lars Egelund Olsen, ICOEL</t>
  </si>
  <si>
    <t>timer pr. såning</t>
  </si>
  <si>
    <t>timer pr. ha</t>
  </si>
  <si>
    <t>timer pr. høst</t>
  </si>
  <si>
    <t>Ekstra rengøring af silo/lager (time)</t>
  </si>
  <si>
    <t>Indtast forudsætninger for beregning af meromkostninger ved dyrkning af afgrøder til konsum</t>
  </si>
  <si>
    <t>Areal med afgrøden</t>
  </si>
  <si>
    <t>kr. pr. høst</t>
  </si>
  <si>
    <t>Ekstra rengøring af mejetærsker (time)</t>
  </si>
  <si>
    <t>Ekstra rengøring af vogne  (time)</t>
  </si>
  <si>
    <t>Innovationscenter for Økologisk Landbrug påtager sig intet ansvar for tab, herunder driftstab, avancetab eller anden form for direkte eller indirekte tab ved anvendelse af dette værktøj eller tilknyttede informationer og applikationer.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</si>
</sst>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_ ;\-#,##0\ "/>
    <numFmt numFmtId="166" formatCode="#,##0.0_ ;\-#,##0.0\ "/>
    <numFmt numFmtId="167" formatCode="#,##0.00_ ;\-#,##0.00\ "/>
    <numFmt numFmtId="168" formatCode="#,##0.000_ ;\-#,##0.000\ "/>
    <numFmt numFmtId="169" formatCode="_ * #,##0_ ;_ * \-#,##0_ ;_ * &quot;-&quot;??_ ;_ @_ "/>
    <numFmt numFmtId="170" formatCode="#,##0_ ;[Red]\-#,##0\ "/>
    <numFmt numFmtId="171" formatCode="#,##0.0_ ;[Red]\-#,##0.0\ "/>
    <numFmt numFmtId="172"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0"/>
      <name val="Arial"/>
      <family val="2"/>
    </font>
    <font>
      <u/>
      <sz val="11"/>
      <color theme="10"/>
      <name val="Arial"/>
      <family val="2"/>
    </font>
    <font>
      <b/>
      <sz val="11"/>
      <color theme="1"/>
      <name val="Arial"/>
      <family val="2"/>
    </font>
    <font>
      <sz val="11"/>
      <color theme="1"/>
      <name val="Arial"/>
      <family val="2"/>
    </font>
    <font>
      <sz val="11"/>
      <color theme="0"/>
      <name val="Arial"/>
      <family val="2"/>
    </font>
    <font>
      <i/>
      <sz val="11"/>
      <color theme="1"/>
      <name val="Arial"/>
      <family val="2"/>
    </font>
    <font>
      <sz val="11"/>
      <color rgb="FFFF0000"/>
      <name val="Arial"/>
      <family val="2"/>
    </font>
    <font>
      <b/>
      <sz val="11"/>
      <color theme="0"/>
      <name val="Arial"/>
      <family val="2"/>
    </font>
    <font>
      <b/>
      <i/>
      <sz val="11"/>
      <color theme="1"/>
      <name val="Arial"/>
      <family val="2"/>
    </font>
    <font>
      <sz val="11"/>
      <name val="Arial"/>
      <family val="2"/>
    </font>
    <font>
      <b/>
      <sz val="11"/>
      <name val="Arial"/>
      <family val="2"/>
    </font>
    <font>
      <b/>
      <sz val="14"/>
      <color theme="1"/>
      <name val="Arial"/>
      <family val="2"/>
    </font>
  </fonts>
  <fills count="4">
    <fill>
      <patternFill patternType="none"/>
    </fill>
    <fill>
      <patternFill patternType="gray125"/>
    </fill>
    <fill>
      <patternFill patternType="solid">
        <fgColor theme="9" tint="-0.499984740745262"/>
        <bgColor indexed="64"/>
      </patternFill>
    </fill>
    <fill>
      <patternFill patternType="solid">
        <fgColor theme="0" tint="-0.14999847407452621"/>
        <bgColor indexed="64"/>
      </patternFill>
    </fill>
  </fills>
  <borders count="23">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style="thin">
        <color indexed="64"/>
      </left>
      <right style="thin">
        <color theme="2" tint="-0.24994659260841701"/>
      </right>
      <top style="thin">
        <color theme="2" tint="-0.24994659260841701"/>
      </top>
      <bottom/>
      <diagonal/>
    </border>
    <border>
      <left style="thin">
        <color indexed="64"/>
      </left>
      <right style="thin">
        <color theme="2" tint="-0.24994659260841701"/>
      </right>
      <top/>
      <bottom style="thin">
        <color theme="2" tint="-0.24994659260841701"/>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176">
    <xf numFmtId="0" fontId="2" fillId="0" borderId="0" xfId="0" applyFont="1"/>
    <xf numFmtId="0" fontId="3" fillId="0" borderId="0" xfId="0" applyFont="1"/>
    <xf numFmtId="0" fontId="3" fillId="0" borderId="1" xfId="0" applyFont="1" applyBorder="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7" fontId="3" fillId="0" borderId="1" xfId="0" applyNumberFormat="1" applyFont="1" applyBorder="1" applyAlignment="1">
      <alignment horizontal="right"/>
    </xf>
    <xf numFmtId="0" fontId="4" fillId="2" borderId="2" xfId="0" applyFont="1" applyFill="1" applyBorder="1" applyAlignment="1">
      <alignment horizontal="left"/>
    </xf>
    <xf numFmtId="0" fontId="4" fillId="2" borderId="2" xfId="0" applyFont="1" applyFill="1" applyBorder="1" applyAlignment="1">
      <alignment horizontal="center"/>
    </xf>
    <xf numFmtId="0" fontId="2" fillId="0" borderId="1" xfId="0" applyFont="1" applyBorder="1"/>
    <xf numFmtId="165" fontId="2" fillId="0" borderId="1" xfId="0" applyNumberFormat="1" applyFont="1" applyBorder="1" applyAlignment="1">
      <alignment horizontal="right"/>
    </xf>
    <xf numFmtId="0" fontId="1" fillId="0" borderId="0" xfId="0" applyFont="1"/>
    <xf numFmtId="0" fontId="1" fillId="0" borderId="1" xfId="0" applyFont="1" applyBorder="1" applyAlignment="1">
      <alignment horizontal="center"/>
    </xf>
    <xf numFmtId="0" fontId="1" fillId="0" borderId="1" xfId="0" applyFont="1" applyBorder="1" applyAlignment="1">
      <alignment horizontal="left"/>
    </xf>
    <xf numFmtId="165" fontId="1" fillId="0" borderId="1" xfId="0" applyNumberFormat="1" applyFont="1" applyBorder="1" applyAlignment="1">
      <alignment horizontal="right"/>
    </xf>
    <xf numFmtId="167" fontId="1" fillId="0" borderId="1" xfId="0" applyNumberFormat="1" applyFont="1" applyBorder="1" applyAlignment="1">
      <alignment horizontal="right"/>
    </xf>
    <xf numFmtId="168" fontId="1" fillId="0" borderId="1" xfId="0" applyNumberFormat="1" applyFont="1" applyBorder="1" applyAlignment="1">
      <alignment horizontal="right"/>
    </xf>
    <xf numFmtId="166" fontId="1" fillId="0" borderId="1" xfId="0" applyNumberFormat="1" applyFont="1" applyBorder="1" applyAlignment="1">
      <alignment horizontal="right"/>
    </xf>
    <xf numFmtId="0" fontId="1" fillId="0" borderId="0" xfId="0" applyFont="1" applyAlignment="1">
      <alignment horizontal="left"/>
    </xf>
    <xf numFmtId="165" fontId="1" fillId="0" borderId="0" xfId="0" applyNumberFormat="1" applyFont="1" applyAlignment="1">
      <alignment horizontal="right"/>
    </xf>
    <xf numFmtId="0" fontId="1" fillId="0" borderId="0" xfId="0" applyFont="1" applyAlignment="1">
      <alignment horizontal="center"/>
    </xf>
    <xf numFmtId="0" fontId="3" fillId="0" borderId="0" xfId="0" applyFont="1" applyAlignment="1">
      <alignment horizontal="left"/>
    </xf>
    <xf numFmtId="165" fontId="3" fillId="0" borderId="0" xfId="0" applyNumberFormat="1" applyFont="1" applyAlignment="1">
      <alignment horizontal="right"/>
    </xf>
    <xf numFmtId="0" fontId="3"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0" fillId="0" borderId="0" xfId="0"/>
    <xf numFmtId="0" fontId="8" fillId="0" borderId="0" xfId="0" applyFont="1"/>
    <xf numFmtId="0" fontId="9" fillId="0" borderId="0" xfId="0" applyFont="1"/>
    <xf numFmtId="0" fontId="13" fillId="2" borderId="2" xfId="0" applyFont="1" applyFill="1" applyBorder="1" applyAlignment="1">
      <alignment horizontal="left"/>
    </xf>
    <xf numFmtId="0" fontId="13" fillId="2" borderId="2" xfId="0" applyFont="1" applyFill="1" applyBorder="1" applyAlignment="1">
      <alignment horizontal="center"/>
    </xf>
    <xf numFmtId="0" fontId="8" fillId="0" borderId="1" xfId="0" applyFont="1" applyBorder="1"/>
    <xf numFmtId="165" fontId="8" fillId="0" borderId="1" xfId="0" applyNumberFormat="1" applyFont="1" applyBorder="1" applyAlignment="1">
      <alignment horizontal="right"/>
    </xf>
    <xf numFmtId="0" fontId="9" fillId="0" borderId="1" xfId="0" applyFont="1" applyBorder="1" applyAlignment="1">
      <alignment horizontal="center"/>
    </xf>
    <xf numFmtId="0" fontId="9" fillId="0" borderId="1" xfId="0" applyFont="1" applyBorder="1" applyAlignment="1">
      <alignment horizontal="left"/>
    </xf>
    <xf numFmtId="165" fontId="9" fillId="0" borderId="1" xfId="0" applyNumberFormat="1" applyFont="1" applyBorder="1" applyAlignment="1">
      <alignment horizontal="right"/>
    </xf>
    <xf numFmtId="167" fontId="9" fillId="0" borderId="1" xfId="0" applyNumberFormat="1" applyFont="1" applyBorder="1" applyAlignment="1">
      <alignment horizontal="right"/>
    </xf>
    <xf numFmtId="0" fontId="11" fillId="0" borderId="1" xfId="0" applyFont="1" applyBorder="1" applyAlignment="1">
      <alignment horizontal="left"/>
    </xf>
    <xf numFmtId="165" fontId="11" fillId="0" borderId="1" xfId="0" applyNumberFormat="1" applyFont="1" applyBorder="1" applyAlignment="1">
      <alignment horizontal="right"/>
    </xf>
    <xf numFmtId="0" fontId="11" fillId="0" borderId="1" xfId="0" applyFont="1" applyBorder="1" applyAlignment="1">
      <alignment horizontal="center"/>
    </xf>
    <xf numFmtId="0" fontId="14" fillId="0" borderId="0" xfId="0" applyFont="1"/>
    <xf numFmtId="167" fontId="11" fillId="0" borderId="1" xfId="0" applyNumberFormat="1" applyFont="1" applyBorder="1" applyAlignment="1">
      <alignment horizontal="right"/>
    </xf>
    <xf numFmtId="166" fontId="11" fillId="0" borderId="1" xfId="0" applyNumberFormat="1" applyFont="1" applyBorder="1" applyAlignment="1">
      <alignment horizontal="right"/>
    </xf>
    <xf numFmtId="168" fontId="9" fillId="0" borderId="1" xfId="0" applyNumberFormat="1" applyFont="1" applyBorder="1" applyAlignment="1">
      <alignment horizontal="right"/>
    </xf>
    <xf numFmtId="166" fontId="9" fillId="0" borderId="1" xfId="0" applyNumberFormat="1" applyFont="1" applyBorder="1" applyAlignment="1">
      <alignment horizontal="right"/>
    </xf>
    <xf numFmtId="0" fontId="11" fillId="0" borderId="1" xfId="0" applyFont="1" applyBorder="1" applyAlignment="1">
      <alignment horizontal="right"/>
    </xf>
    <xf numFmtId="0" fontId="8" fillId="0" borderId="14" xfId="0" applyFont="1" applyBorder="1"/>
    <xf numFmtId="0" fontId="8" fillId="0" borderId="6" xfId="0" applyFont="1" applyBorder="1"/>
    <xf numFmtId="0" fontId="9" fillId="0" borderId="7" xfId="0" applyFont="1" applyBorder="1"/>
    <xf numFmtId="0" fontId="9" fillId="0" borderId="8" xfId="0" applyFont="1" applyBorder="1"/>
    <xf numFmtId="0" fontId="9" fillId="0" borderId="9" xfId="0" applyFont="1" applyBorder="1"/>
    <xf numFmtId="0" fontId="8" fillId="0" borderId="8" xfId="0" applyFont="1" applyBorder="1"/>
    <xf numFmtId="169" fontId="9" fillId="0" borderId="0" xfId="1" applyNumberFormat="1" applyFont="1" applyBorder="1"/>
    <xf numFmtId="169" fontId="9" fillId="0" borderId="9" xfId="1" applyNumberFormat="1" applyFont="1" applyBorder="1"/>
    <xf numFmtId="169" fontId="10" fillId="0" borderId="0" xfId="1" applyNumberFormat="1" applyFont="1" applyBorder="1"/>
    <xf numFmtId="169" fontId="9" fillId="0" borderId="0" xfId="1" applyNumberFormat="1" applyFont="1" applyFill="1" applyBorder="1"/>
    <xf numFmtId="169" fontId="12" fillId="0" borderId="0" xfId="1" applyNumberFormat="1" applyFont="1" applyBorder="1"/>
    <xf numFmtId="169" fontId="12" fillId="0" borderId="0" xfId="1" applyNumberFormat="1" applyFont="1" applyBorder="1" applyAlignment="1">
      <alignment horizontal="center" vertical="top" wrapText="1"/>
    </xf>
    <xf numFmtId="169" fontId="12" fillId="0" borderId="9" xfId="1" applyNumberFormat="1" applyFont="1" applyBorder="1" applyAlignment="1">
      <alignment horizontal="center" vertical="top" wrapText="1"/>
    </xf>
    <xf numFmtId="170" fontId="9" fillId="0" borderId="0" xfId="1" applyNumberFormat="1" applyFont="1" applyBorder="1"/>
    <xf numFmtId="171" fontId="9" fillId="0" borderId="0" xfId="1" applyNumberFormat="1" applyFont="1" applyFill="1" applyBorder="1"/>
    <xf numFmtId="0" fontId="9" fillId="0" borderId="10" xfId="0" applyFont="1" applyBorder="1"/>
    <xf numFmtId="0" fontId="9" fillId="0" borderId="11" xfId="0" applyFont="1" applyBorder="1"/>
    <xf numFmtId="0" fontId="9" fillId="0" borderId="12" xfId="0" applyFont="1" applyBorder="1"/>
    <xf numFmtId="0" fontId="9" fillId="0" borderId="6" xfId="0" applyFont="1" applyBorder="1"/>
    <xf numFmtId="170" fontId="9" fillId="0" borderId="11" xfId="1" applyNumberFormat="1" applyFont="1" applyBorder="1"/>
    <xf numFmtId="167" fontId="8" fillId="0" borderId="1" xfId="0" applyNumberFormat="1" applyFont="1" applyBorder="1" applyAlignment="1">
      <alignment horizontal="right"/>
    </xf>
    <xf numFmtId="0" fontId="8" fillId="0" borderId="7" xfId="0" applyFont="1" applyBorder="1"/>
    <xf numFmtId="0" fontId="8" fillId="0" borderId="9" xfId="0" applyFont="1" applyBorder="1"/>
    <xf numFmtId="0" fontId="13" fillId="2" borderId="15" xfId="0" applyFont="1" applyFill="1" applyBorder="1" applyAlignment="1">
      <alignment horizontal="left"/>
    </xf>
    <xf numFmtId="0" fontId="13" fillId="2" borderId="16" xfId="0" applyFont="1" applyFill="1" applyBorder="1" applyAlignment="1">
      <alignment horizontal="center"/>
    </xf>
    <xf numFmtId="0" fontId="8" fillId="0" borderId="17" xfId="0" applyFont="1" applyBorder="1"/>
    <xf numFmtId="165" fontId="8" fillId="0" borderId="18" xfId="0" applyNumberFormat="1" applyFont="1" applyBorder="1" applyAlignment="1">
      <alignment horizontal="right"/>
    </xf>
    <xf numFmtId="0" fontId="9" fillId="0" borderId="17" xfId="0" applyFont="1" applyBorder="1" applyAlignment="1">
      <alignment horizontal="left"/>
    </xf>
    <xf numFmtId="165" fontId="9" fillId="0" borderId="18" xfId="0" applyNumberFormat="1" applyFont="1" applyBorder="1" applyAlignment="1">
      <alignment horizontal="right"/>
    </xf>
    <xf numFmtId="0" fontId="11" fillId="0" borderId="17" xfId="0" applyFont="1" applyBorder="1" applyAlignment="1">
      <alignment horizontal="left"/>
    </xf>
    <xf numFmtId="0" fontId="11" fillId="0" borderId="0" xfId="0" applyFont="1"/>
    <xf numFmtId="165" fontId="11" fillId="0" borderId="18" xfId="0" applyNumberFormat="1" applyFont="1" applyBorder="1" applyAlignment="1">
      <alignment horizontal="right"/>
    </xf>
    <xf numFmtId="0" fontId="9" fillId="0" borderId="0" xfId="0" applyFont="1" applyAlignment="1">
      <alignment horizontal="left"/>
    </xf>
    <xf numFmtId="165" fontId="9" fillId="0" borderId="0" xfId="0" applyNumberFormat="1" applyFont="1" applyAlignment="1">
      <alignment horizontal="right"/>
    </xf>
    <xf numFmtId="0" fontId="9" fillId="0" borderId="0" xfId="0" applyFont="1" applyAlignment="1">
      <alignment horizontal="center"/>
    </xf>
    <xf numFmtId="167" fontId="8" fillId="0" borderId="18" xfId="0" applyNumberFormat="1" applyFont="1" applyBorder="1" applyAlignment="1">
      <alignment horizontal="right"/>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8" fillId="0" borderId="11" xfId="0" applyFont="1" applyBorder="1"/>
    <xf numFmtId="0" fontId="8" fillId="0" borderId="12" xfId="0" applyFont="1" applyBorder="1"/>
    <xf numFmtId="0" fontId="11" fillId="0" borderId="0" xfId="0" applyFont="1" applyAlignment="1">
      <alignment horizontal="left"/>
    </xf>
    <xf numFmtId="0" fontId="11" fillId="0" borderId="17" xfId="0" applyFont="1" applyBorder="1" applyAlignment="1">
      <alignment horizontal="right"/>
    </xf>
    <xf numFmtId="0" fontId="11" fillId="0" borderId="18" xfId="0" applyFont="1" applyBorder="1" applyAlignment="1">
      <alignment horizontal="right"/>
    </xf>
    <xf numFmtId="165" fontId="9" fillId="0" borderId="1" xfId="0" applyNumberFormat="1" applyFont="1" applyBorder="1"/>
    <xf numFmtId="0" fontId="11" fillId="0" borderId="1" xfId="0" applyFont="1" applyBorder="1"/>
    <xf numFmtId="165" fontId="8" fillId="0" borderId="1" xfId="0" applyNumberFormat="1" applyFont="1" applyBorder="1"/>
    <xf numFmtId="165" fontId="11" fillId="0" borderId="1" xfId="0" applyNumberFormat="1" applyFont="1" applyBorder="1"/>
    <xf numFmtId="167" fontId="9" fillId="0" borderId="1" xfId="0" applyNumberFormat="1" applyFont="1" applyBorder="1"/>
    <xf numFmtId="165" fontId="9" fillId="0" borderId="18" xfId="0" applyNumberFormat="1" applyFont="1" applyBorder="1"/>
    <xf numFmtId="0" fontId="11" fillId="0" borderId="18" xfId="0" applyFont="1" applyBorder="1"/>
    <xf numFmtId="165" fontId="8" fillId="0" borderId="18" xfId="0" applyNumberFormat="1" applyFont="1" applyBorder="1"/>
    <xf numFmtId="0" fontId="9" fillId="0" borderId="8" xfId="0" applyFont="1" applyBorder="1" applyAlignment="1">
      <alignment horizontal="left"/>
    </xf>
    <xf numFmtId="165" fontId="9" fillId="0" borderId="9" xfId="0" applyNumberFormat="1" applyFont="1" applyBorder="1" applyAlignment="1">
      <alignment horizontal="right"/>
    </xf>
    <xf numFmtId="0" fontId="9" fillId="0" borderId="8" xfId="0" applyFont="1" applyBorder="1" applyAlignment="1">
      <alignment horizontal="center" wrapText="1"/>
    </xf>
    <xf numFmtId="0" fontId="9" fillId="0" borderId="0" xfId="0" applyFont="1" applyAlignment="1">
      <alignment horizontal="center" wrapText="1"/>
    </xf>
    <xf numFmtId="167" fontId="11" fillId="0" borderId="1" xfId="0" applyNumberFormat="1" applyFont="1" applyBorder="1"/>
    <xf numFmtId="0" fontId="11" fillId="0" borderId="21" xfId="0" applyFont="1" applyBorder="1" applyAlignment="1">
      <alignment horizontal="left"/>
    </xf>
    <xf numFmtId="0" fontId="11" fillId="0" borderId="19" xfId="0" applyFont="1" applyBorder="1" applyAlignment="1">
      <alignment horizontal="center"/>
    </xf>
    <xf numFmtId="165" fontId="11" fillId="0" borderId="19" xfId="0" applyNumberFormat="1" applyFont="1" applyBorder="1" applyAlignment="1">
      <alignment horizontal="right"/>
    </xf>
    <xf numFmtId="0" fontId="8" fillId="0" borderId="22" xfId="0" applyFont="1" applyBorder="1"/>
    <xf numFmtId="165" fontId="8" fillId="0" borderId="20" xfId="0" applyNumberFormat="1" applyFont="1" applyBorder="1" applyAlignment="1">
      <alignment horizontal="right"/>
    </xf>
    <xf numFmtId="0" fontId="9" fillId="0" borderId="20" xfId="0" applyFont="1" applyBorder="1" applyAlignment="1">
      <alignment horizontal="center"/>
    </xf>
    <xf numFmtId="165" fontId="8" fillId="0" borderId="0" xfId="0" applyNumberFormat="1" applyFont="1" applyAlignment="1">
      <alignment horizontal="right"/>
    </xf>
    <xf numFmtId="167" fontId="8" fillId="0" borderId="0" xfId="0" applyNumberFormat="1" applyFont="1" applyAlignment="1">
      <alignment horizontal="right"/>
    </xf>
    <xf numFmtId="0" fontId="14" fillId="0" borderId="8" xfId="0" applyFont="1" applyBorder="1"/>
    <xf numFmtId="0" fontId="11" fillId="0" borderId="8" xfId="0" applyFont="1" applyBorder="1"/>
    <xf numFmtId="165" fontId="11" fillId="0" borderId="0" xfId="0" applyNumberFormat="1" applyFont="1" applyAlignment="1">
      <alignment horizontal="right"/>
    </xf>
    <xf numFmtId="0" fontId="11" fillId="0" borderId="0" xfId="0" applyFont="1" applyAlignment="1">
      <alignment horizontal="center"/>
    </xf>
    <xf numFmtId="165" fontId="11" fillId="0" borderId="9" xfId="0" applyNumberFormat="1" applyFont="1" applyBorder="1" applyAlignment="1">
      <alignment horizontal="right"/>
    </xf>
    <xf numFmtId="172" fontId="11" fillId="0" borderId="1" xfId="0" applyNumberFormat="1" applyFont="1" applyBorder="1"/>
    <xf numFmtId="172" fontId="11" fillId="0" borderId="1" xfId="0" applyNumberFormat="1" applyFont="1" applyBorder="1" applyAlignment="1">
      <alignment horizontal="right"/>
    </xf>
    <xf numFmtId="172" fontId="11" fillId="0" borderId="19" xfId="0" applyNumberFormat="1" applyFont="1" applyBorder="1" applyAlignment="1">
      <alignment horizontal="right"/>
    </xf>
    <xf numFmtId="169" fontId="12" fillId="0" borderId="0" xfId="1" applyNumberFormat="1" applyFont="1" applyBorder="1" applyAlignment="1">
      <alignment vertical="top" wrapText="1"/>
    </xf>
    <xf numFmtId="169" fontId="12" fillId="0" borderId="9" xfId="1" applyNumberFormat="1" applyFont="1" applyBorder="1" applyAlignment="1">
      <alignment vertical="top" wrapText="1"/>
    </xf>
    <xf numFmtId="169" fontId="9" fillId="3" borderId="0" xfId="1" applyNumberFormat="1" applyFont="1" applyFill="1" applyBorder="1" applyProtection="1">
      <protection locked="0"/>
    </xf>
    <xf numFmtId="171" fontId="9" fillId="3" borderId="0" xfId="1" applyNumberFormat="1" applyFont="1" applyFill="1" applyBorder="1" applyProtection="1">
      <protection locked="0"/>
    </xf>
    <xf numFmtId="169" fontId="9" fillId="3" borderId="11" xfId="1" applyNumberFormat="1" applyFont="1" applyFill="1" applyBorder="1" applyProtection="1">
      <protection locked="0"/>
    </xf>
    <xf numFmtId="171" fontId="9" fillId="3" borderId="11" xfId="1" applyNumberFormat="1" applyFont="1" applyFill="1" applyBorder="1" applyProtection="1">
      <protection locked="0"/>
    </xf>
    <xf numFmtId="0" fontId="9" fillId="3" borderId="0" xfId="0" applyFont="1" applyFill="1" applyProtection="1">
      <protection locked="0"/>
    </xf>
    <xf numFmtId="0" fontId="8" fillId="0" borderId="6" xfId="0" applyFont="1" applyBorder="1" applyAlignment="1">
      <alignment horizontal="right"/>
    </xf>
    <xf numFmtId="170" fontId="8" fillId="0" borderId="0" xfId="0" applyNumberFormat="1" applyFont="1"/>
    <xf numFmtId="165" fontId="9" fillId="0" borderId="0" xfId="0" applyNumberFormat="1" applyFont="1"/>
    <xf numFmtId="0" fontId="15" fillId="0" borderId="13" xfId="0" applyFont="1" applyBorder="1" applyAlignment="1">
      <alignment horizontal="left" vertical="top" wrapText="1"/>
    </xf>
    <xf numFmtId="0" fontId="15" fillId="0" borderId="3" xfId="0" applyFont="1" applyBorder="1" applyAlignment="1">
      <alignment horizontal="left" vertical="top" wrapText="1"/>
    </xf>
    <xf numFmtId="170" fontId="9" fillId="3" borderId="0" xfId="1" applyNumberFormat="1" applyFont="1" applyFill="1" applyBorder="1" applyProtection="1">
      <protection locked="0"/>
    </xf>
    <xf numFmtId="170" fontId="9" fillId="0" borderId="0" xfId="1" applyNumberFormat="1" applyFont="1" applyFill="1" applyBorder="1" applyProtection="1"/>
    <xf numFmtId="166" fontId="11" fillId="0" borderId="18" xfId="0" applyNumberFormat="1" applyFont="1" applyBorder="1" applyAlignment="1">
      <alignment horizontal="right"/>
    </xf>
    <xf numFmtId="0" fontId="17" fillId="0" borderId="0" xfId="0" applyFont="1" applyAlignment="1">
      <alignment horizontal="center"/>
    </xf>
    <xf numFmtId="0" fontId="16" fillId="0" borderId="3" xfId="0" applyFont="1" applyBorder="1" applyAlignment="1">
      <alignment horizontal="left" vertical="top" wrapText="1"/>
    </xf>
    <xf numFmtId="1" fontId="11" fillId="0" borderId="1" xfId="0" applyNumberFormat="1" applyFont="1" applyBorder="1"/>
    <xf numFmtId="1" fontId="11" fillId="0" borderId="1" xfId="0" applyNumberFormat="1" applyFont="1" applyBorder="1" applyAlignment="1">
      <alignment horizontal="right"/>
    </xf>
    <xf numFmtId="1" fontId="11" fillId="0" borderId="18" xfId="0" applyNumberFormat="1" applyFont="1" applyBorder="1" applyAlignment="1">
      <alignment horizontal="right"/>
    </xf>
    <xf numFmtId="1" fontId="11" fillId="0" borderId="18" xfId="0" applyNumberFormat="1" applyFont="1" applyBorder="1"/>
    <xf numFmtId="0" fontId="15" fillId="0" borderId="14" xfId="0" applyFont="1" applyBorder="1" applyAlignment="1" applyProtection="1">
      <alignment horizontal="right"/>
      <protection locked="0"/>
    </xf>
    <xf numFmtId="0" fontId="16" fillId="0" borderId="6" xfId="0" applyFont="1" applyBorder="1" applyProtection="1">
      <protection locked="0"/>
    </xf>
    <xf numFmtId="0" fontId="15" fillId="0" borderId="6" xfId="0" applyFont="1" applyBorder="1" applyProtection="1">
      <protection locked="0"/>
    </xf>
    <xf numFmtId="0" fontId="0" fillId="0" borderId="6" xfId="0" applyBorder="1" applyProtection="1">
      <protection locked="0"/>
    </xf>
    <xf numFmtId="0" fontId="0" fillId="0" borderId="7" xfId="0" applyBorder="1" applyProtection="1">
      <protection locked="0"/>
    </xf>
    <xf numFmtId="0" fontId="15" fillId="0" borderId="8" xfId="0" applyFont="1" applyBorder="1" applyProtection="1">
      <protection locked="0"/>
    </xf>
    <xf numFmtId="0" fontId="15" fillId="0" borderId="0" xfId="0" applyFont="1" applyProtection="1">
      <protection locked="0"/>
    </xf>
    <xf numFmtId="0" fontId="0" fillId="0" borderId="0" xfId="0" applyProtection="1">
      <protection locked="0"/>
    </xf>
    <xf numFmtId="0" fontId="0" fillId="0" borderId="9" xfId="0" applyBorder="1" applyProtection="1">
      <protection locked="0"/>
    </xf>
    <xf numFmtId="14" fontId="15" fillId="0" borderId="0" xfId="0" applyNumberFormat="1" applyFont="1" applyAlignment="1" applyProtection="1">
      <alignment horizontal="left"/>
      <protection locked="0"/>
    </xf>
    <xf numFmtId="0" fontId="15" fillId="0" borderId="10" xfId="0" applyFont="1" applyBorder="1" applyAlignment="1" applyProtection="1">
      <alignment horizontal="left" vertical="top"/>
      <protection locked="0"/>
    </xf>
    <xf numFmtId="3" fontId="15" fillId="0" borderId="8" xfId="0" applyNumberFormat="1" applyFont="1" applyBorder="1" applyAlignment="1" applyProtection="1">
      <alignment vertical="top"/>
      <protection locked="0"/>
    </xf>
    <xf numFmtId="0" fontId="7" fillId="0" borderId="0" xfId="2" applyFont="1" applyFill="1" applyAlignment="1">
      <alignment vertical="top"/>
    </xf>
    <xf numFmtId="0" fontId="15" fillId="0" borderId="11" xfId="0" applyFont="1" applyBorder="1" applyAlignment="1" applyProtection="1">
      <alignment horizontal="left" wrapText="1"/>
      <protection locked="0"/>
    </xf>
    <xf numFmtId="0" fontId="15" fillId="0" borderId="12" xfId="0" applyFont="1" applyBorder="1" applyAlignment="1" applyProtection="1">
      <alignment horizontal="left" wrapText="1"/>
      <protection locked="0"/>
    </xf>
    <xf numFmtId="0" fontId="6" fillId="0" borderId="0" xfId="0" applyFont="1" applyAlignment="1">
      <alignment horizontal="center"/>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7" fillId="0" borderId="0" xfId="0" applyFont="1" applyAlignment="1">
      <alignment horizontal="center"/>
    </xf>
    <xf numFmtId="0" fontId="9" fillId="0" borderId="0" xfId="0" applyFont="1" applyAlignment="1">
      <alignment horizontal="left"/>
    </xf>
    <xf numFmtId="0" fontId="9" fillId="0" borderId="11" xfId="0" applyFont="1" applyBorder="1" applyAlignment="1">
      <alignment horizontal="left"/>
    </xf>
    <xf numFmtId="169" fontId="12" fillId="0" borderId="0" xfId="1" applyNumberFormat="1" applyFont="1" applyBorder="1" applyAlignment="1">
      <alignment horizontal="left" vertical="top" wrapText="1"/>
    </xf>
    <xf numFmtId="169" fontId="12" fillId="0" borderId="9" xfId="1" applyNumberFormat="1" applyFont="1" applyBorder="1" applyAlignment="1">
      <alignment horizontal="left" vertical="top" wrapText="1"/>
    </xf>
    <xf numFmtId="169" fontId="12" fillId="0" borderId="0" xfId="1" applyNumberFormat="1" applyFont="1" applyBorder="1" applyAlignment="1">
      <alignment horizontal="center"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wrapText="1"/>
    </xf>
    <xf numFmtId="0" fontId="9" fillId="0" borderId="0" xfId="0" applyFont="1" applyAlignment="1">
      <alignment wrapText="1"/>
    </xf>
    <xf numFmtId="0" fontId="9"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center" wrapText="1"/>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34177</xdr:colOff>
      <xdr:row>1</xdr:row>
      <xdr:rowOff>31377</xdr:rowOff>
    </xdr:from>
    <xdr:to>
      <xdr:col>1</xdr:col>
      <xdr:colOff>1905001</xdr:colOff>
      <xdr:row>4</xdr:row>
      <xdr:rowOff>19319</xdr:rowOff>
    </xdr:to>
    <xdr:pic>
      <xdr:nvPicPr>
        <xdr:cNvPr id="3" name="Billede 2">
          <a:extLst>
            <a:ext uri="{FF2B5EF4-FFF2-40B4-BE49-F238E27FC236}">
              <a16:creationId xmlns:a16="http://schemas.microsoft.com/office/drawing/2014/main" id="{99884125-2078-423E-8424-F2E08E45EC5F}"/>
            </a:ext>
          </a:extLst>
        </xdr:cNvPr>
        <xdr:cNvPicPr>
          <a:picLocks noChangeAspect="1"/>
        </xdr:cNvPicPr>
      </xdr:nvPicPr>
      <xdr:blipFill>
        <a:blip xmlns:r="http://schemas.openxmlformats.org/officeDocument/2006/relationships" r:embed="rId1"/>
        <a:stretch>
          <a:fillRect/>
        </a:stretch>
      </xdr:blipFill>
      <xdr:spPr>
        <a:xfrm>
          <a:off x="258295" y="221877"/>
          <a:ext cx="1870824" cy="559442"/>
        </a:xfrm>
        <a:prstGeom prst="rect">
          <a:avLst/>
        </a:prstGeom>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coel.dk/planteavl/baelgsaed-og-andre-afgroeder-til-konsum-husk-at-indregne-meromkostning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D63D-C17D-4699-8C42-1979356A8976}">
  <dimension ref="B2:J72"/>
  <sheetViews>
    <sheetView showGridLines="0" tabSelected="1" zoomScaleNormal="100" workbookViewId="0">
      <selection activeCell="M12" sqref="M12"/>
    </sheetView>
  </sheetViews>
  <sheetFormatPr defaultColWidth="9.109375" defaultRowHeight="14.4" x14ac:dyDescent="0.3"/>
  <cols>
    <col min="1" max="1" width="3.44140625" style="26" customWidth="1"/>
    <col min="2" max="2" width="58.88671875" style="26" customWidth="1"/>
    <col min="3" max="3" width="14" style="26" customWidth="1"/>
    <col min="4" max="4" width="8.109375" style="26" customWidth="1"/>
    <col min="5" max="5" width="9.5546875" style="26" customWidth="1"/>
    <col min="6" max="6" width="7.6640625" style="26" customWidth="1"/>
    <col min="7" max="7" width="16.33203125" style="26" customWidth="1"/>
    <col min="8" max="8" width="16.109375" style="26" customWidth="1"/>
    <col min="9" max="9" width="9.88671875" style="26" customWidth="1"/>
    <col min="10" max="16384" width="9.109375" style="26"/>
  </cols>
  <sheetData>
    <row r="2" spans="2:9" x14ac:dyDescent="0.3">
      <c r="B2" s="139"/>
      <c r="C2" s="140" t="s">
        <v>101</v>
      </c>
      <c r="D2" s="141"/>
      <c r="E2" s="141"/>
      <c r="F2" s="142"/>
      <c r="G2" s="142"/>
      <c r="H2" s="142"/>
      <c r="I2" s="143"/>
    </row>
    <row r="3" spans="2:9" x14ac:dyDescent="0.3">
      <c r="B3" s="144"/>
      <c r="C3" s="145"/>
      <c r="D3" s="145"/>
      <c r="E3" s="145"/>
      <c r="F3" s="146"/>
      <c r="G3" s="146"/>
      <c r="H3" s="146"/>
      <c r="I3" s="147"/>
    </row>
    <row r="4" spans="2:9" x14ac:dyDescent="0.3">
      <c r="B4" s="144"/>
      <c r="C4" s="146"/>
      <c r="D4" s="145"/>
      <c r="E4" s="145"/>
      <c r="F4" s="146"/>
      <c r="G4" s="146"/>
      <c r="H4" s="146"/>
      <c r="I4" s="147"/>
    </row>
    <row r="5" spans="2:9" x14ac:dyDescent="0.3">
      <c r="B5" s="144" t="s">
        <v>89</v>
      </c>
      <c r="C5" s="148">
        <v>45223</v>
      </c>
      <c r="D5" s="145"/>
      <c r="E5" s="145"/>
      <c r="F5" s="146"/>
      <c r="G5" s="146"/>
      <c r="H5" s="146"/>
      <c r="I5" s="147"/>
    </row>
    <row r="6" spans="2:9" x14ac:dyDescent="0.3">
      <c r="B6" s="144" t="s">
        <v>90</v>
      </c>
      <c r="C6" s="145" t="s">
        <v>127</v>
      </c>
      <c r="D6" s="145"/>
      <c r="E6" s="145"/>
      <c r="F6" s="146"/>
      <c r="G6" s="146"/>
      <c r="H6" s="146"/>
      <c r="I6" s="147"/>
    </row>
    <row r="7" spans="2:9" x14ac:dyDescent="0.3">
      <c r="B7" s="144" t="s">
        <v>91</v>
      </c>
      <c r="C7" s="145" t="s">
        <v>99</v>
      </c>
      <c r="D7" s="145"/>
      <c r="E7" s="145"/>
      <c r="F7" s="146"/>
      <c r="G7" s="146"/>
      <c r="H7" s="146"/>
      <c r="I7" s="147"/>
    </row>
    <row r="8" spans="2:9" x14ac:dyDescent="0.3">
      <c r="B8" s="144" t="s">
        <v>92</v>
      </c>
      <c r="C8" s="145" t="s">
        <v>100</v>
      </c>
      <c r="D8" s="145"/>
      <c r="E8" s="145"/>
      <c r="F8" s="146"/>
      <c r="G8" s="146"/>
      <c r="H8" s="146"/>
      <c r="I8" s="147"/>
    </row>
    <row r="9" spans="2:9" ht="18.75" customHeight="1" x14ac:dyDescent="0.3">
      <c r="B9" s="150" t="s">
        <v>93</v>
      </c>
      <c r="C9" s="151" t="s">
        <v>94</v>
      </c>
      <c r="D9" s="145"/>
      <c r="E9" s="145"/>
      <c r="F9" s="146"/>
      <c r="G9" s="146"/>
      <c r="H9" s="146"/>
      <c r="I9" s="147"/>
    </row>
    <row r="10" spans="2:9" ht="41.25" customHeight="1" x14ac:dyDescent="0.3">
      <c r="B10" s="149" t="s">
        <v>95</v>
      </c>
      <c r="C10" s="152" t="s">
        <v>137</v>
      </c>
      <c r="D10" s="152"/>
      <c r="E10" s="152"/>
      <c r="F10" s="152"/>
      <c r="G10" s="152"/>
      <c r="H10" s="152"/>
      <c r="I10" s="153"/>
    </row>
    <row r="12" spans="2:9" x14ac:dyDescent="0.3">
      <c r="B12" s="154"/>
      <c r="C12" s="154"/>
      <c r="D12" s="154"/>
      <c r="E12" s="154"/>
      <c r="F12" s="154"/>
      <c r="G12" s="154"/>
      <c r="H12" s="154"/>
    </row>
    <row r="13" spans="2:9" ht="36.75" customHeight="1" x14ac:dyDescent="0.3">
      <c r="B13" s="128" t="s">
        <v>110</v>
      </c>
      <c r="C13" s="155" t="s">
        <v>102</v>
      </c>
      <c r="D13" s="156"/>
      <c r="E13" s="156"/>
      <c r="F13" s="156"/>
      <c r="G13" s="156"/>
      <c r="H13" s="156"/>
      <c r="I13" s="157"/>
    </row>
    <row r="14" spans="2:9" ht="50.25" customHeight="1" x14ac:dyDescent="0.3">
      <c r="B14" s="129" t="s">
        <v>96</v>
      </c>
      <c r="C14" s="155" t="s">
        <v>103</v>
      </c>
      <c r="D14" s="156"/>
      <c r="E14" s="156"/>
      <c r="F14" s="156"/>
      <c r="G14" s="156"/>
      <c r="H14" s="156"/>
      <c r="I14" s="157"/>
    </row>
    <row r="15" spans="2:9" ht="45.75" customHeight="1" x14ac:dyDescent="0.3">
      <c r="B15" s="129" t="s">
        <v>97</v>
      </c>
      <c r="C15" s="155" t="s">
        <v>104</v>
      </c>
      <c r="D15" s="156"/>
      <c r="E15" s="156"/>
      <c r="F15" s="156"/>
      <c r="G15" s="156"/>
      <c r="H15" s="156"/>
      <c r="I15" s="157"/>
    </row>
    <row r="16" spans="2:9" ht="83.25" customHeight="1" x14ac:dyDescent="0.3">
      <c r="B16" s="134" t="s">
        <v>98</v>
      </c>
      <c r="C16" s="158" t="s">
        <v>126</v>
      </c>
      <c r="D16" s="159"/>
      <c r="E16" s="159"/>
      <c r="F16" s="159"/>
      <c r="G16" s="159"/>
      <c r="H16" s="159"/>
      <c r="I16" s="160"/>
    </row>
    <row r="19" spans="2:9" ht="17.399999999999999" x14ac:dyDescent="0.3">
      <c r="B19" s="161" t="s">
        <v>132</v>
      </c>
      <c r="C19" s="161"/>
      <c r="D19" s="161"/>
      <c r="E19" s="161"/>
      <c r="F19" s="161"/>
      <c r="G19" s="161"/>
      <c r="H19" s="161"/>
      <c r="I19" s="161"/>
    </row>
    <row r="20" spans="2:9" ht="17.399999999999999" x14ac:dyDescent="0.3">
      <c r="B20" s="133"/>
      <c r="C20" s="133"/>
      <c r="D20" s="133"/>
      <c r="E20" s="133"/>
      <c r="F20" s="133"/>
      <c r="G20" s="133"/>
      <c r="H20" s="133"/>
      <c r="I20" s="133"/>
    </row>
    <row r="21" spans="2:9" x14ac:dyDescent="0.3">
      <c r="B21" s="46" t="s">
        <v>11</v>
      </c>
      <c r="C21" s="47"/>
      <c r="D21" s="47"/>
      <c r="E21" s="47"/>
      <c r="F21" s="47"/>
      <c r="G21" s="47"/>
      <c r="H21" s="125" t="s">
        <v>74</v>
      </c>
      <c r="I21" s="48"/>
    </row>
    <row r="22" spans="2:9" x14ac:dyDescent="0.3">
      <c r="B22" s="49"/>
      <c r="C22" s="28"/>
      <c r="D22" s="28"/>
      <c r="E22" s="28"/>
      <c r="F22" s="28"/>
      <c r="G22" s="28"/>
      <c r="H22" s="28"/>
      <c r="I22" s="50"/>
    </row>
    <row r="23" spans="2:9" x14ac:dyDescent="0.3">
      <c r="B23" s="46" t="s">
        <v>133</v>
      </c>
      <c r="C23" s="64"/>
      <c r="D23" s="64"/>
      <c r="E23" s="64"/>
      <c r="F23" s="64"/>
      <c r="G23" s="64"/>
      <c r="H23" s="64"/>
      <c r="I23" s="48"/>
    </row>
    <row r="24" spans="2:9" x14ac:dyDescent="0.3">
      <c r="B24" s="49" t="s">
        <v>87</v>
      </c>
      <c r="C24" s="28"/>
      <c r="D24" s="28"/>
      <c r="E24" s="28"/>
      <c r="F24" s="120">
        <v>15</v>
      </c>
      <c r="G24" s="52" t="s">
        <v>76</v>
      </c>
      <c r="H24" s="52"/>
      <c r="I24" s="53"/>
    </row>
    <row r="25" spans="2:9" x14ac:dyDescent="0.3">
      <c r="B25" s="49"/>
      <c r="C25" s="28"/>
      <c r="D25" s="28"/>
      <c r="E25" s="28"/>
      <c r="F25" s="52"/>
      <c r="G25" s="52"/>
      <c r="H25" s="52"/>
      <c r="I25" s="53"/>
    </row>
    <row r="26" spans="2:9" x14ac:dyDescent="0.3">
      <c r="B26" s="49" t="s">
        <v>83</v>
      </c>
      <c r="C26" s="120">
        <v>0</v>
      </c>
      <c r="D26" s="28" t="s">
        <v>84</v>
      </c>
      <c r="E26" s="28" t="s">
        <v>76</v>
      </c>
      <c r="F26" s="54">
        <v>-1</v>
      </c>
      <c r="G26" s="55"/>
      <c r="H26" s="56">
        <f>C26*F26</f>
        <v>0</v>
      </c>
      <c r="I26" s="53"/>
    </row>
    <row r="27" spans="2:9" x14ac:dyDescent="0.3">
      <c r="B27" s="49" t="s">
        <v>107</v>
      </c>
      <c r="C27" s="52"/>
      <c r="D27" s="28"/>
      <c r="E27" s="28"/>
      <c r="F27" s="52"/>
      <c r="G27" s="55"/>
      <c r="H27" s="52"/>
      <c r="I27" s="53"/>
    </row>
    <row r="28" spans="2:9" ht="15" customHeight="1" x14ac:dyDescent="0.3">
      <c r="B28" s="49"/>
      <c r="C28" s="118"/>
      <c r="D28" s="118"/>
      <c r="E28" s="118"/>
      <c r="F28" s="166" t="s">
        <v>109</v>
      </c>
      <c r="G28" s="166"/>
      <c r="H28" s="166"/>
      <c r="I28" s="119"/>
    </row>
    <row r="29" spans="2:9" x14ac:dyDescent="0.3">
      <c r="B29" s="51" t="s">
        <v>18</v>
      </c>
      <c r="C29" s="52"/>
      <c r="D29" s="28"/>
      <c r="E29" s="28"/>
      <c r="F29" s="57"/>
      <c r="G29" s="57"/>
      <c r="H29" s="57"/>
      <c r="I29" s="58"/>
    </row>
    <row r="30" spans="2:9" x14ac:dyDescent="0.3">
      <c r="B30" s="49" t="s">
        <v>111</v>
      </c>
      <c r="C30" s="120">
        <v>50</v>
      </c>
      <c r="D30" s="28" t="s">
        <v>84</v>
      </c>
      <c r="E30" s="28" t="s">
        <v>81</v>
      </c>
      <c r="F30" s="121">
        <v>-2.5</v>
      </c>
      <c r="G30" s="28" t="s">
        <v>105</v>
      </c>
      <c r="H30" s="59">
        <f>C30*F30</f>
        <v>-125</v>
      </c>
      <c r="I30" s="58"/>
    </row>
    <row r="31" spans="2:9" x14ac:dyDescent="0.3">
      <c r="B31" s="49"/>
      <c r="C31" s="52"/>
      <c r="D31" s="28"/>
      <c r="E31" s="28"/>
      <c r="F31" s="57"/>
      <c r="G31" s="57"/>
      <c r="H31" s="57"/>
      <c r="I31" s="58"/>
    </row>
    <row r="32" spans="2:9" ht="15" customHeight="1" x14ac:dyDescent="0.3">
      <c r="B32" s="51" t="s">
        <v>24</v>
      </c>
      <c r="C32" s="52"/>
      <c r="D32" s="28"/>
      <c r="E32" s="28"/>
      <c r="F32" s="57"/>
      <c r="G32" s="57"/>
      <c r="H32" s="57"/>
      <c r="I32" s="58"/>
    </row>
    <row r="33" spans="2:9" ht="15" customHeight="1" x14ac:dyDescent="0.3">
      <c r="B33" s="49" t="s">
        <v>112</v>
      </c>
      <c r="C33" s="120">
        <v>1</v>
      </c>
      <c r="D33" s="28" t="s">
        <v>84</v>
      </c>
      <c r="E33" s="28" t="s">
        <v>82</v>
      </c>
      <c r="F33" s="166"/>
      <c r="G33" s="166"/>
      <c r="H33" s="166"/>
      <c r="I33" s="119"/>
    </row>
    <row r="34" spans="2:9" ht="15" customHeight="1" x14ac:dyDescent="0.3">
      <c r="B34" s="49"/>
      <c r="C34" s="55"/>
      <c r="D34" s="28"/>
      <c r="E34" s="28"/>
      <c r="F34" s="28"/>
      <c r="G34" s="28"/>
      <c r="H34" s="28"/>
      <c r="I34" s="50"/>
    </row>
    <row r="35" spans="2:9" ht="15" customHeight="1" x14ac:dyDescent="0.3">
      <c r="B35" s="49" t="s">
        <v>78</v>
      </c>
      <c r="C35" s="120">
        <v>200</v>
      </c>
      <c r="D35" s="28" t="s">
        <v>84</v>
      </c>
      <c r="E35" s="28" t="s">
        <v>81</v>
      </c>
      <c r="F35" s="121">
        <v>-5</v>
      </c>
      <c r="G35" s="59" t="s">
        <v>106</v>
      </c>
      <c r="H35" s="59">
        <f>(C35*F35)/$F$24</f>
        <v>-66.666666666666671</v>
      </c>
      <c r="I35" s="50"/>
    </row>
    <row r="36" spans="2:9" ht="15" customHeight="1" x14ac:dyDescent="0.3">
      <c r="B36" s="49"/>
      <c r="C36" s="55"/>
      <c r="D36" s="28"/>
      <c r="E36" s="28"/>
      <c r="F36" s="60"/>
      <c r="G36" s="59"/>
      <c r="H36" s="59"/>
      <c r="I36" s="50"/>
    </row>
    <row r="37" spans="2:9" ht="15" customHeight="1" x14ac:dyDescent="0.3">
      <c r="B37" s="49"/>
      <c r="C37" s="164" t="s">
        <v>109</v>
      </c>
      <c r="D37" s="164"/>
      <c r="E37" s="164"/>
      <c r="F37" s="164"/>
      <c r="G37" s="164"/>
      <c r="H37" s="164"/>
      <c r="I37" s="165"/>
    </row>
    <row r="38" spans="2:9" ht="15" customHeight="1" x14ac:dyDescent="0.3">
      <c r="B38" s="51" t="s">
        <v>28</v>
      </c>
      <c r="C38" s="164"/>
      <c r="D38" s="164"/>
      <c r="E38" s="164"/>
      <c r="F38" s="164"/>
      <c r="G38" s="164"/>
      <c r="H38" s="164"/>
      <c r="I38" s="165"/>
    </row>
    <row r="39" spans="2:9" x14ac:dyDescent="0.3">
      <c r="B39" s="49" t="s">
        <v>119</v>
      </c>
      <c r="C39" s="130">
        <v>225</v>
      </c>
      <c r="D39" s="78" t="s">
        <v>120</v>
      </c>
      <c r="F39" s="121">
        <v>-1</v>
      </c>
      <c r="G39" s="28" t="s">
        <v>128</v>
      </c>
      <c r="H39" s="59">
        <f t="shared" ref="H39:H49" si="0">C39*F39/$F$24</f>
        <v>-15</v>
      </c>
      <c r="I39" s="53"/>
    </row>
    <row r="40" spans="2:9" x14ac:dyDescent="0.3">
      <c r="B40" s="49"/>
      <c r="C40" s="59"/>
      <c r="D40" s="78"/>
      <c r="F40" s="52"/>
      <c r="G40" s="78"/>
      <c r="H40" s="59"/>
      <c r="I40" s="53"/>
    </row>
    <row r="41" spans="2:9" x14ac:dyDescent="0.3">
      <c r="B41" s="49" t="s">
        <v>75</v>
      </c>
      <c r="C41" s="131">
        <f>C39</f>
        <v>225</v>
      </c>
      <c r="D41" s="78" t="s">
        <v>120</v>
      </c>
      <c r="F41" s="121">
        <v>0</v>
      </c>
      <c r="G41" s="28" t="s">
        <v>129</v>
      </c>
      <c r="H41" s="59">
        <f>C41*F41</f>
        <v>0</v>
      </c>
      <c r="I41" s="53"/>
    </row>
    <row r="42" spans="2:9" x14ac:dyDescent="0.3">
      <c r="B42" s="49"/>
      <c r="C42" s="131"/>
      <c r="D42" s="78"/>
      <c r="F42" s="52"/>
      <c r="G42" s="78"/>
      <c r="H42" s="59"/>
      <c r="I42" s="53"/>
    </row>
    <row r="43" spans="2:9" x14ac:dyDescent="0.3">
      <c r="B43" s="49" t="s">
        <v>135</v>
      </c>
      <c r="C43" s="131">
        <f>C39</f>
        <v>225</v>
      </c>
      <c r="D43" s="78" t="s">
        <v>120</v>
      </c>
      <c r="F43" s="121">
        <v>-2</v>
      </c>
      <c r="G43" s="28" t="s">
        <v>130</v>
      </c>
      <c r="H43" s="59">
        <f t="shared" si="0"/>
        <v>-30</v>
      </c>
      <c r="I43" s="53"/>
    </row>
    <row r="44" spans="2:9" x14ac:dyDescent="0.3">
      <c r="B44" s="49"/>
      <c r="C44" s="131"/>
      <c r="D44" s="78"/>
      <c r="F44" s="52"/>
      <c r="G44" s="78"/>
      <c r="H44" s="59"/>
      <c r="I44" s="53"/>
    </row>
    <row r="45" spans="2:9" x14ac:dyDescent="0.3">
      <c r="B45" s="49" t="s">
        <v>136</v>
      </c>
      <c r="C45" s="131">
        <f>C39</f>
        <v>225</v>
      </c>
      <c r="D45" s="78" t="s">
        <v>120</v>
      </c>
      <c r="F45" s="121">
        <v>-1</v>
      </c>
      <c r="G45" s="28" t="s">
        <v>130</v>
      </c>
      <c r="H45" s="59">
        <f t="shared" si="0"/>
        <v>-15</v>
      </c>
      <c r="I45" s="53"/>
    </row>
    <row r="46" spans="2:9" x14ac:dyDescent="0.3">
      <c r="B46" s="49"/>
      <c r="C46" s="131"/>
      <c r="D46" s="78"/>
      <c r="F46" s="52"/>
      <c r="G46" s="78"/>
      <c r="H46" s="59"/>
      <c r="I46" s="53"/>
    </row>
    <row r="47" spans="2:9" x14ac:dyDescent="0.3">
      <c r="B47" s="49" t="s">
        <v>131</v>
      </c>
      <c r="C47" s="131">
        <f>C39</f>
        <v>225</v>
      </c>
      <c r="D47" s="78" t="s">
        <v>120</v>
      </c>
      <c r="F47" s="121">
        <v>-4</v>
      </c>
      <c r="G47" s="28" t="s">
        <v>130</v>
      </c>
      <c r="H47" s="59">
        <f t="shared" si="0"/>
        <v>-60</v>
      </c>
      <c r="I47" s="53"/>
    </row>
    <row r="48" spans="2:9" x14ac:dyDescent="0.3">
      <c r="B48" s="49"/>
      <c r="C48" s="131"/>
      <c r="D48" s="78"/>
      <c r="F48" s="52"/>
      <c r="G48" s="78"/>
      <c r="H48" s="59"/>
      <c r="I48" s="53"/>
    </row>
    <row r="49" spans="2:10" x14ac:dyDescent="0.3">
      <c r="B49" s="49" t="s">
        <v>88</v>
      </c>
      <c r="C49" s="131">
        <f>C39</f>
        <v>225</v>
      </c>
      <c r="D49" s="78" t="s">
        <v>120</v>
      </c>
      <c r="F49" s="121">
        <v>-2</v>
      </c>
      <c r="G49" s="28" t="s">
        <v>130</v>
      </c>
      <c r="H49" s="59">
        <f t="shared" si="0"/>
        <v>-30</v>
      </c>
      <c r="I49" s="53"/>
    </row>
    <row r="50" spans="2:10" x14ac:dyDescent="0.3">
      <c r="B50" s="49"/>
      <c r="C50" s="52"/>
      <c r="D50" s="78"/>
      <c r="E50" s="78"/>
      <c r="F50" s="52"/>
      <c r="G50" s="52"/>
      <c r="H50" s="59"/>
      <c r="I50" s="53"/>
    </row>
    <row r="51" spans="2:10" x14ac:dyDescent="0.3">
      <c r="B51" s="49" t="s">
        <v>79</v>
      </c>
      <c r="C51" s="120">
        <v>300</v>
      </c>
      <c r="D51" s="162" t="s">
        <v>134</v>
      </c>
      <c r="E51" s="162"/>
      <c r="F51" s="121">
        <v>-1</v>
      </c>
      <c r="G51" s="59" t="s">
        <v>121</v>
      </c>
      <c r="H51" s="59">
        <f>C51*F51/$F$24</f>
        <v>-20</v>
      </c>
      <c r="I51" s="53"/>
    </row>
    <row r="52" spans="2:10" x14ac:dyDescent="0.3">
      <c r="B52" s="49"/>
      <c r="C52" s="52"/>
      <c r="D52" s="78"/>
      <c r="E52" s="78"/>
      <c r="F52" s="52"/>
      <c r="G52" s="52"/>
      <c r="H52" s="52"/>
      <c r="I52" s="53"/>
    </row>
    <row r="53" spans="2:10" x14ac:dyDescent="0.3">
      <c r="B53" s="49" t="s">
        <v>77</v>
      </c>
      <c r="C53" s="120">
        <v>500</v>
      </c>
      <c r="D53" s="162" t="s">
        <v>74</v>
      </c>
      <c r="E53" s="162"/>
      <c r="F53" s="121">
        <v>-1</v>
      </c>
      <c r="G53" s="59" t="s">
        <v>121</v>
      </c>
      <c r="H53" s="59">
        <f>C53*F53</f>
        <v>-500</v>
      </c>
      <c r="I53" s="53"/>
    </row>
    <row r="54" spans="2:10" x14ac:dyDescent="0.3">
      <c r="B54" s="49"/>
      <c r="C54" s="52"/>
      <c r="D54" s="78"/>
      <c r="E54" s="78"/>
      <c r="F54" s="52"/>
      <c r="G54" s="52"/>
      <c r="H54" s="52"/>
      <c r="I54" s="53"/>
    </row>
    <row r="55" spans="2:10" x14ac:dyDescent="0.3">
      <c r="B55" s="49" t="s">
        <v>80</v>
      </c>
      <c r="C55" s="120">
        <v>100</v>
      </c>
      <c r="D55" s="162" t="s">
        <v>74</v>
      </c>
      <c r="E55" s="162"/>
      <c r="F55" s="121">
        <v>-1</v>
      </c>
      <c r="G55" s="59" t="s">
        <v>121</v>
      </c>
      <c r="H55" s="59">
        <f>C55*F55</f>
        <v>-100</v>
      </c>
      <c r="I55" s="53"/>
    </row>
    <row r="56" spans="2:10" x14ac:dyDescent="0.3">
      <c r="B56" s="49"/>
      <c r="C56" s="28"/>
      <c r="D56" s="78"/>
      <c r="E56" s="78"/>
      <c r="F56" s="28"/>
      <c r="G56" s="28"/>
      <c r="H56" s="28"/>
      <c r="I56" s="50"/>
    </row>
    <row r="57" spans="2:10" x14ac:dyDescent="0.3">
      <c r="B57" s="61" t="s">
        <v>85</v>
      </c>
      <c r="C57" s="122">
        <v>100</v>
      </c>
      <c r="D57" s="163" t="s">
        <v>74</v>
      </c>
      <c r="E57" s="163"/>
      <c r="F57" s="123">
        <v>-1</v>
      </c>
      <c r="G57" s="59" t="s">
        <v>121</v>
      </c>
      <c r="H57" s="65">
        <f>C57*F57</f>
        <v>-100</v>
      </c>
      <c r="I57" s="63"/>
    </row>
    <row r="58" spans="2:10" x14ac:dyDescent="0.3">
      <c r="B58" s="49"/>
      <c r="C58" s="28"/>
      <c r="D58" s="28"/>
      <c r="E58" s="28"/>
      <c r="F58" s="28"/>
      <c r="G58" s="64"/>
      <c r="H58" s="28"/>
      <c r="I58" s="50"/>
    </row>
    <row r="59" spans="2:10" x14ac:dyDescent="0.3">
      <c r="B59" s="51" t="s">
        <v>108</v>
      </c>
      <c r="C59" s="27"/>
      <c r="D59" s="27"/>
      <c r="E59" s="27"/>
      <c r="F59" s="27"/>
      <c r="G59" s="27"/>
      <c r="H59" s="126">
        <f>SUM(H39:H57,H35,H30,H26)</f>
        <v>-1061.6666666666665</v>
      </c>
      <c r="I59" s="50"/>
    </row>
    <row r="60" spans="2:10" x14ac:dyDescent="0.3">
      <c r="B60" s="61"/>
      <c r="C60" s="62"/>
      <c r="D60" s="62"/>
      <c r="E60" s="62"/>
      <c r="F60" s="62"/>
      <c r="G60" s="62"/>
      <c r="H60" s="62"/>
      <c r="I60" s="63"/>
      <c r="J60" s="28"/>
    </row>
    <row r="61" spans="2:10" x14ac:dyDescent="0.3">
      <c r="B61" s="28"/>
      <c r="C61" s="28"/>
      <c r="D61" s="28"/>
      <c r="E61" s="28"/>
      <c r="F61" s="28"/>
      <c r="G61" s="28"/>
      <c r="H61" s="28"/>
      <c r="I61" s="28"/>
      <c r="J61" s="28"/>
    </row>
    <row r="62" spans="2:10" x14ac:dyDescent="0.3">
      <c r="B62" s="46"/>
      <c r="C62" s="64"/>
      <c r="D62" s="64"/>
      <c r="E62" s="64"/>
      <c r="F62" s="64"/>
      <c r="G62" s="64"/>
      <c r="H62" s="64"/>
      <c r="I62" s="48"/>
      <c r="J62" s="28"/>
    </row>
    <row r="63" spans="2:10" x14ac:dyDescent="0.3">
      <c r="B63" s="51" t="s">
        <v>118</v>
      </c>
      <c r="C63" s="27" t="s">
        <v>116</v>
      </c>
      <c r="D63" s="27"/>
      <c r="E63" s="27" t="s">
        <v>113</v>
      </c>
      <c r="F63" s="28"/>
      <c r="G63" s="28"/>
      <c r="H63" s="28"/>
      <c r="I63" s="50"/>
      <c r="J63" s="28"/>
    </row>
    <row r="64" spans="2:10" x14ac:dyDescent="0.3">
      <c r="B64" s="49"/>
      <c r="C64" s="27"/>
      <c r="D64" s="27"/>
      <c r="E64" s="27"/>
      <c r="F64" s="28"/>
      <c r="G64" s="28"/>
      <c r="H64" s="28"/>
      <c r="I64" s="50"/>
      <c r="J64" s="28"/>
    </row>
    <row r="65" spans="2:10" x14ac:dyDescent="0.3">
      <c r="B65" s="49" t="s">
        <v>17</v>
      </c>
      <c r="C65" s="124">
        <v>405</v>
      </c>
      <c r="D65" s="28"/>
      <c r="E65" s="124">
        <v>405</v>
      </c>
      <c r="F65" s="28"/>
      <c r="G65" s="28" t="s">
        <v>114</v>
      </c>
      <c r="H65" s="28"/>
      <c r="I65" s="50"/>
      <c r="J65" s="28"/>
    </row>
    <row r="66" spans="2:10" x14ac:dyDescent="0.3">
      <c r="B66" s="49"/>
      <c r="C66" s="28"/>
      <c r="D66" s="28"/>
      <c r="E66" s="28"/>
      <c r="F66" s="28"/>
      <c r="G66" s="28"/>
      <c r="H66" s="28"/>
      <c r="I66" s="50"/>
      <c r="J66" s="28"/>
    </row>
    <row r="67" spans="2:10" x14ac:dyDescent="0.3">
      <c r="B67" s="49" t="s">
        <v>41</v>
      </c>
      <c r="C67" s="124">
        <v>405</v>
      </c>
      <c r="D67" s="28"/>
      <c r="E67" s="124">
        <v>405</v>
      </c>
      <c r="F67" s="28"/>
      <c r="G67" s="28" t="s">
        <v>114</v>
      </c>
      <c r="H67" s="28"/>
      <c r="I67" s="50"/>
      <c r="J67" s="28"/>
    </row>
    <row r="68" spans="2:10" x14ac:dyDescent="0.3">
      <c r="B68" s="49"/>
      <c r="C68" s="28"/>
      <c r="D68" s="28"/>
      <c r="E68" s="28"/>
      <c r="F68" s="28"/>
      <c r="G68" s="28"/>
      <c r="H68" s="28"/>
      <c r="I68" s="50"/>
      <c r="J68" s="28"/>
    </row>
    <row r="69" spans="2:10" x14ac:dyDescent="0.3">
      <c r="B69" s="49" t="s">
        <v>47</v>
      </c>
      <c r="C69" s="124">
        <v>550</v>
      </c>
      <c r="D69" s="28"/>
      <c r="E69" s="124">
        <v>550</v>
      </c>
      <c r="F69" s="28"/>
      <c r="G69" s="28" t="s">
        <v>114</v>
      </c>
      <c r="H69" s="28"/>
      <c r="I69" s="50"/>
      <c r="J69" s="28"/>
    </row>
    <row r="70" spans="2:10" x14ac:dyDescent="0.3">
      <c r="B70" s="49"/>
      <c r="C70" s="28"/>
      <c r="D70" s="28"/>
      <c r="E70" s="28"/>
      <c r="F70" s="28"/>
      <c r="G70" s="28"/>
      <c r="H70" s="28"/>
      <c r="I70" s="50"/>
      <c r="J70" s="28"/>
    </row>
    <row r="71" spans="2:10" x14ac:dyDescent="0.3">
      <c r="B71" s="49" t="s">
        <v>115</v>
      </c>
      <c r="C71" s="124">
        <v>210</v>
      </c>
      <c r="D71" s="28"/>
      <c r="E71" s="124">
        <v>210</v>
      </c>
      <c r="F71" s="28"/>
      <c r="G71" s="28" t="s">
        <v>114</v>
      </c>
      <c r="H71" s="28"/>
      <c r="I71" s="50"/>
    </row>
    <row r="72" spans="2:10" x14ac:dyDescent="0.3">
      <c r="B72" s="61"/>
      <c r="C72" s="62"/>
      <c r="D72" s="62"/>
      <c r="E72" s="62"/>
      <c r="F72" s="62"/>
      <c r="G72" s="62"/>
      <c r="H72" s="62"/>
      <c r="I72" s="63"/>
    </row>
  </sheetData>
  <sheetProtection sheet="1" objects="1" scenarios="1"/>
  <mergeCells count="15">
    <mergeCell ref="D57:E57"/>
    <mergeCell ref="C38:I38"/>
    <mergeCell ref="C37:I37"/>
    <mergeCell ref="F33:H33"/>
    <mergeCell ref="F28:H28"/>
    <mergeCell ref="C16:I16"/>
    <mergeCell ref="B19:I19"/>
    <mergeCell ref="D51:E51"/>
    <mergeCell ref="D53:E53"/>
    <mergeCell ref="D55:E55"/>
    <mergeCell ref="C10:I10"/>
    <mergeCell ref="B12:H12"/>
    <mergeCell ref="C13:I13"/>
    <mergeCell ref="C14:I14"/>
    <mergeCell ref="C15:I15"/>
  </mergeCells>
  <dataValidations xWindow="170" yWindow="545" count="15">
    <dataValidation allowBlank="1" showInputMessage="1" showErrorMessage="1" prompt="Angiv det samlede antal timer til rengøring af såmaskine inden såning af afgrøde til konsum, herunder for støv mv. af hensyn til renhed for gluten. _x000a__x000a_Timerne fordeles automatisk på det samlede antal ha med afgrøden._x000a__x000a_Husk negativt fortegn_x000a_" sqref="F39" xr:uid="{23E004E1-7E04-407F-9AC0-2216CC5A74D0}"/>
    <dataValidation allowBlank="1" showInputMessage="1" showErrorMessage="1" prompt="Angiv antal timer pr. ha til eventuelt lugning. _x000a__x000a_Husk negativt fortegn._x000a_" sqref="F41" xr:uid="{94AA5957-0AB1-42E6-9CB7-CF0BD1EC03B3}"/>
    <dataValidation allowBlank="1" showInputMessage="1" showErrorMessage="1" prompt="Angiv det samlede antal timer til rengøring af mejetærsker inden høst af afgrøde til konsum, herunder for støv mv. af hensyn til renhed for gluten. _x000a__x000a_Timerne fordeles automatisk på det samlede antal ha med afgrøden._x000a__x000a_Husk negativt fortegn." sqref="F43" xr:uid="{307C407D-73E2-4A48-A151-7F2014FE8B17}"/>
    <dataValidation allowBlank="1" showInputMessage="1" showErrorMessage="1" prompt="Angiv det samlede antal timer til rengøring af vogne inden høst af afgrøde til konsum, herunder for støv mv. af hensyn til renhed for gluten. _x000a__x000a_Timerne fordeles automatisk på det samlede antal ha med afgrøden._x000a__x000a_Husk negativt fortegn." sqref="F45" xr:uid="{E0B66BF0-DF80-473D-AB66-92F41D9F8881}"/>
    <dataValidation allowBlank="1" showInputMessage="1" showErrorMessage="1" prompt="Angiv det samlede antal timer til rengøring af siloer/lager inden høst af afgrøde til konsum, herunder for støv mv. af hensyn til renhed for gluten. _x000a__x000a_Timerne fordeles automatisk på det samlede antal ha med afgrøden._x000a__x000a_Husk negativt fortegn." sqref="F47" xr:uid="{90C946F0-8E2C-4F29-A0BB-3DAA2C819BAB}"/>
    <dataValidation allowBlank="1" showInputMessage="1" showErrorMessage="1" prompt="Angiv det samlede antal timer til rengøring af indengårds transportanlæg inden høst af afgrøde til konsum, herunder for støv mv. af hensyn til renhed for gluten. _x000a__x000a_Timerne fordeles automatisk på det samlede antal ha med afgrøden._x000a__x000a_Husk negativt fortegn." sqref="F49" xr:uid="{4B584AC4-950F-4B83-A356-3973D5A02B74}"/>
    <dataValidation allowBlank="1" showInputMessage="1" showErrorMessage="1" prompt="Angiv gennemsnitlig lønomkostning i forbindelse med håndtering af afgrøde til konsum, kr. pr. time" sqref="C39" xr:uid="{25C63824-DDA6-4723-902F-4CF8DF99AD74}"/>
    <dataValidation allowBlank="1" showInputMessage="1" showErrorMessage="1" prompt="Angiv forventet omkostning til eventuel ekstra skadedyrssikring. " sqref="C51" xr:uid="{189F8451-E17D-4360-BE64-1328F7B02493}"/>
    <dataValidation allowBlank="1" showInputMessage="1" showErrorMessage="1" prompt="Angiv forventet meromkostning til ekstra skånsomhed ved håndtering af konsumafgrøde, kr. pr. ha." sqref="C55" xr:uid="{AD05DE97-EB36-4B5D-9232-9E7B62564059}"/>
    <dataValidation allowBlank="1" showInputMessage="1" showErrorMessage="1" prompt="Angiv eventuelle øvrige ekstraomkostninger ved dyrkning af afgrøde til konsum, kr. pr. ha._x000a_" sqref="C57" xr:uid="{0044AE68-38E5-4E46-A6FC-867F51D7A95B}"/>
    <dataValidation allowBlank="1" showInputMessage="1" showErrorMessage="1" prompt="Angiv det samlede antal ha med afgrøden._x000a_" sqref="F24" xr:uid="{2CE99CD3-027E-4A55-B473-5816D6DFBED9}"/>
    <dataValidation allowBlank="1" showInputMessage="1" showErrorMessage="1" prompt="Angiv eventuelle omkostninger som valg afgrøde til konsum pålægger markbruget (f.eks. krav om kornfri forfrugt ved dyrkning af glutenfri havre eller andre sædskiftemæssige begrænsninger)." sqref="C26" xr:uid="{DCDBAAFA-5675-4C2F-B59B-F83961D66347}"/>
    <dataValidation allowBlank="1" showInputMessage="1" showErrorMessage="1" prompt="Angiv forventet frarenset mængde afgrøde (hkg pr. ha) og forventet prisreduktion (kr. pr. hkg). _x000a__x000a_Husk negativt fortegn på mængden." sqref="C30 F30" xr:uid="{C346D3ED-BD09-4E41-AC27-B7940B4E9747}"/>
    <dataValidation allowBlank="1" showInputMessage="1" showErrorMessage="1" prompt="Angiv eventuel merpris på udsæd af afgrøden til konsum ifht. udsædsprisen til foder." sqref="C33" xr:uid="{E83F1D58-56EF-4B2D-B4EF-43E398C355C1}"/>
    <dataValidation allowBlank="1" showInputMessage="1" showErrorMessage="1" prompt="Angiv forventet mængde (hkg) og pris (kr. pr. hkg) på afgrøde der bruges til at &quot;skylle&quot; lager/transportanlæg. _x000a__x000a_Husk negativt fortegn på mængden. " sqref="C35 F35" xr:uid="{78E134A4-0EC6-457C-9334-BC6DB261DA57}"/>
  </dataValidations>
  <hyperlinks>
    <hyperlink ref="C9" r:id="rId1" xr:uid="{AC6CD30C-87FB-424E-A824-19A3C993871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2CCB-1181-45CA-844B-E3074E372190}">
  <dimension ref="B1:R267"/>
  <sheetViews>
    <sheetView showGridLines="0" zoomScale="80" zoomScaleNormal="80" workbookViewId="0">
      <selection activeCell="F219" sqref="F219"/>
    </sheetView>
  </sheetViews>
  <sheetFormatPr defaultColWidth="9.109375" defaultRowHeight="13.8" x14ac:dyDescent="0.25"/>
  <cols>
    <col min="1" max="1" width="4.33203125" style="27" customWidth="1"/>
    <col min="2" max="2" width="46" style="27" customWidth="1"/>
    <col min="3" max="3" width="10.33203125" style="27" customWidth="1"/>
    <col min="4" max="4" width="15.44140625" style="27" customWidth="1"/>
    <col min="5" max="5" width="9.109375" style="27"/>
    <col min="6" max="6" width="11" style="27" customWidth="1"/>
    <col min="7" max="7" width="8.33203125" style="27" customWidth="1"/>
    <col min="8" max="8" width="47.109375" style="27" customWidth="1"/>
    <col min="9" max="9" width="9.88671875" style="27" customWidth="1"/>
    <col min="10" max="10" width="17.6640625" style="27" customWidth="1"/>
    <col min="11" max="11" width="9.109375" style="27"/>
    <col min="12" max="12" width="11" style="27" customWidth="1"/>
    <col min="13" max="13" width="5.88671875" style="27" customWidth="1"/>
    <col min="14" max="14" width="45.6640625" style="27" customWidth="1"/>
    <col min="15" max="15" width="9.5546875" style="27" customWidth="1"/>
    <col min="16" max="16" width="15" style="27" customWidth="1"/>
    <col min="17" max="17" width="9.109375" style="27"/>
    <col min="18" max="18" width="11" style="27" customWidth="1"/>
    <col min="19" max="19" width="5" style="27" customWidth="1"/>
    <col min="20" max="20" width="6" style="27" customWidth="1"/>
    <col min="21" max="21" width="11" style="27" customWidth="1"/>
    <col min="22" max="16384" width="9.109375" style="27"/>
  </cols>
  <sheetData>
    <row r="1" spans="2:18" x14ac:dyDescent="0.25">
      <c r="N1" s="28"/>
    </row>
    <row r="2" spans="2:18" x14ac:dyDescent="0.25">
      <c r="B2" s="46" t="s">
        <v>17</v>
      </c>
      <c r="C2" s="47" t="s">
        <v>86</v>
      </c>
      <c r="D2" s="47">
        <f>'START HER'!$F$24</f>
        <v>15</v>
      </c>
      <c r="E2" s="47" t="s">
        <v>76</v>
      </c>
      <c r="F2" s="47"/>
      <c r="G2" s="47"/>
      <c r="H2" s="47" t="s">
        <v>17</v>
      </c>
      <c r="I2" s="47" t="s">
        <v>86</v>
      </c>
      <c r="J2" s="47">
        <f>'START HER'!$F$24</f>
        <v>15</v>
      </c>
      <c r="K2" s="47" t="s">
        <v>76</v>
      </c>
      <c r="L2" s="47"/>
      <c r="M2" s="47"/>
      <c r="N2" s="47" t="s">
        <v>17</v>
      </c>
      <c r="O2" s="47" t="s">
        <v>86</v>
      </c>
      <c r="P2" s="47">
        <f>'START HER'!$F$24</f>
        <v>15</v>
      </c>
      <c r="Q2" s="47" t="s">
        <v>76</v>
      </c>
      <c r="R2" s="67"/>
    </row>
    <row r="3" spans="2:18" x14ac:dyDescent="0.25">
      <c r="B3" s="49" t="s">
        <v>1</v>
      </c>
      <c r="C3" s="28" t="s">
        <v>2</v>
      </c>
      <c r="H3" s="28" t="s">
        <v>1</v>
      </c>
      <c r="I3" s="28" t="s">
        <v>2</v>
      </c>
      <c r="N3" s="28" t="s">
        <v>1</v>
      </c>
      <c r="O3" s="28" t="s">
        <v>2</v>
      </c>
      <c r="R3" s="68"/>
    </row>
    <row r="4" spans="2:18" x14ac:dyDescent="0.25">
      <c r="B4" s="49" t="s">
        <v>3</v>
      </c>
      <c r="C4" s="28" t="s">
        <v>4</v>
      </c>
      <c r="H4" s="28" t="s">
        <v>3</v>
      </c>
      <c r="I4" s="28" t="s">
        <v>4</v>
      </c>
      <c r="N4" s="28" t="s">
        <v>3</v>
      </c>
      <c r="O4" s="28" t="s">
        <v>4</v>
      </c>
      <c r="R4" s="68"/>
    </row>
    <row r="5" spans="2:18" x14ac:dyDescent="0.25">
      <c r="B5" s="49" t="s">
        <v>5</v>
      </c>
      <c r="C5" s="28" t="s">
        <v>6</v>
      </c>
      <c r="H5" s="28" t="s">
        <v>5</v>
      </c>
      <c r="I5" s="28" t="s">
        <v>6</v>
      </c>
      <c r="N5" s="28" t="s">
        <v>5</v>
      </c>
      <c r="O5" s="28" t="s">
        <v>6</v>
      </c>
      <c r="R5" s="68"/>
    </row>
    <row r="6" spans="2:18" x14ac:dyDescent="0.25">
      <c r="B6" s="49" t="s">
        <v>7</v>
      </c>
      <c r="C6" s="28" t="s">
        <v>66</v>
      </c>
      <c r="H6" s="28" t="s">
        <v>7</v>
      </c>
      <c r="I6" s="28" t="s">
        <v>72</v>
      </c>
      <c r="N6" s="28" t="s">
        <v>7</v>
      </c>
      <c r="O6" s="28" t="s">
        <v>8</v>
      </c>
      <c r="R6" s="68"/>
    </row>
    <row r="7" spans="2:18" x14ac:dyDescent="0.25">
      <c r="B7" s="49" t="s">
        <v>9</v>
      </c>
      <c r="C7" s="28" t="s">
        <v>10</v>
      </c>
      <c r="H7" s="28" t="s">
        <v>9</v>
      </c>
      <c r="I7" s="28" t="s">
        <v>10</v>
      </c>
      <c r="N7" s="28" t="s">
        <v>9</v>
      </c>
      <c r="O7" s="28" t="s">
        <v>10</v>
      </c>
      <c r="R7" s="68"/>
    </row>
    <row r="8" spans="2:18" x14ac:dyDescent="0.25">
      <c r="B8" s="51"/>
      <c r="R8" s="68"/>
    </row>
    <row r="9" spans="2:18" x14ac:dyDescent="0.25">
      <c r="B9" s="69" t="s">
        <v>11</v>
      </c>
      <c r="C9" s="30" t="s">
        <v>12</v>
      </c>
      <c r="D9" s="30" t="s">
        <v>13</v>
      </c>
      <c r="E9" s="30" t="s">
        <v>14</v>
      </c>
      <c r="F9" s="30" t="s">
        <v>15</v>
      </c>
      <c r="H9" s="29" t="s">
        <v>11</v>
      </c>
      <c r="I9" s="30" t="s">
        <v>12</v>
      </c>
      <c r="J9" s="30" t="s">
        <v>13</v>
      </c>
      <c r="K9" s="30" t="s">
        <v>14</v>
      </c>
      <c r="L9" s="30" t="s">
        <v>15</v>
      </c>
      <c r="N9" s="29" t="s">
        <v>11</v>
      </c>
      <c r="O9" s="30" t="s">
        <v>12</v>
      </c>
      <c r="P9" s="30" t="s">
        <v>13</v>
      </c>
      <c r="Q9" s="30" t="s">
        <v>14</v>
      </c>
      <c r="R9" s="70" t="s">
        <v>15</v>
      </c>
    </row>
    <row r="10" spans="2:18" x14ac:dyDescent="0.25">
      <c r="B10" s="71" t="s">
        <v>18</v>
      </c>
      <c r="C10" s="32"/>
      <c r="D10" s="33" t="s">
        <v>13</v>
      </c>
      <c r="E10" s="32"/>
      <c r="F10" s="32"/>
      <c r="H10" s="31" t="s">
        <v>18</v>
      </c>
      <c r="I10" s="32"/>
      <c r="J10" s="33" t="s">
        <v>13</v>
      </c>
      <c r="K10" s="32"/>
      <c r="L10" s="32"/>
      <c r="N10" s="31" t="s">
        <v>18</v>
      </c>
      <c r="O10" s="32"/>
      <c r="P10" s="33" t="s">
        <v>13</v>
      </c>
      <c r="Q10" s="32"/>
      <c r="R10" s="72"/>
    </row>
    <row r="11" spans="2:18" x14ac:dyDescent="0.25">
      <c r="B11" s="73" t="s">
        <v>19</v>
      </c>
      <c r="C11" s="89">
        <v>2600</v>
      </c>
      <c r="D11" s="33" t="s">
        <v>20</v>
      </c>
      <c r="E11" s="93">
        <f>'START HER'!E65/100</f>
        <v>4.05</v>
      </c>
      <c r="F11" s="89">
        <f>C11*E11</f>
        <v>10530</v>
      </c>
      <c r="H11" s="34" t="s">
        <v>19</v>
      </c>
      <c r="I11" s="35">
        <v>2800</v>
      </c>
      <c r="J11" s="33" t="s">
        <v>20</v>
      </c>
      <c r="K11" s="36">
        <f>E11</f>
        <v>4.05</v>
      </c>
      <c r="L11" s="35">
        <f>I11*K11</f>
        <v>11340</v>
      </c>
      <c r="N11" s="34" t="s">
        <v>19</v>
      </c>
      <c r="O11" s="35">
        <v>3000</v>
      </c>
      <c r="P11" s="33" t="s">
        <v>20</v>
      </c>
      <c r="Q11" s="36">
        <f>E11</f>
        <v>4.05</v>
      </c>
      <c r="R11" s="74">
        <f>O11*Q11</f>
        <v>12150</v>
      </c>
    </row>
    <row r="12" spans="2:18" x14ac:dyDescent="0.25">
      <c r="B12" s="73" t="s">
        <v>21</v>
      </c>
      <c r="C12" s="89"/>
      <c r="D12" s="33" t="s">
        <v>22</v>
      </c>
      <c r="E12" s="89"/>
      <c r="F12" s="89">
        <v>870</v>
      </c>
      <c r="H12" s="34" t="s">
        <v>21</v>
      </c>
      <c r="I12" s="35"/>
      <c r="J12" s="33" t="s">
        <v>22</v>
      </c>
      <c r="K12" s="35"/>
      <c r="L12" s="35">
        <v>870</v>
      </c>
      <c r="N12" s="34" t="s">
        <v>21</v>
      </c>
      <c r="O12" s="35"/>
      <c r="P12" s="33" t="s">
        <v>22</v>
      </c>
      <c r="Q12" s="35"/>
      <c r="R12" s="74">
        <v>870</v>
      </c>
    </row>
    <row r="13" spans="2:18" s="40" customFormat="1" ht="14.4" x14ac:dyDescent="0.3">
      <c r="B13" s="75" t="str">
        <f>B141</f>
        <v>Frarens med prisreduktion</v>
      </c>
      <c r="C13" s="90">
        <f t="shared" ref="C13:F14" si="0">C141</f>
        <v>-250</v>
      </c>
      <c r="D13" s="39" t="str">
        <f t="shared" si="0"/>
        <v>Kg</v>
      </c>
      <c r="E13" s="115">
        <f t="shared" si="0"/>
        <v>0.5</v>
      </c>
      <c r="F13" s="90">
        <f t="shared" si="0"/>
        <v>-125</v>
      </c>
      <c r="H13" s="37" t="str">
        <f>B13</f>
        <v>Frarens med prisreduktion</v>
      </c>
      <c r="I13" s="45">
        <f t="shared" ref="I13:L13" si="1">C13</f>
        <v>-250</v>
      </c>
      <c r="J13" s="39" t="str">
        <f t="shared" si="1"/>
        <v>Kg</v>
      </c>
      <c r="K13" s="116">
        <f t="shared" si="1"/>
        <v>0.5</v>
      </c>
      <c r="L13" s="45">
        <f t="shared" si="1"/>
        <v>-125</v>
      </c>
      <c r="N13" s="37" t="str">
        <f>H13</f>
        <v>Frarens med prisreduktion</v>
      </c>
      <c r="O13" s="45">
        <f t="shared" ref="O13:R13" si="2">I13</f>
        <v>-250</v>
      </c>
      <c r="P13" s="39" t="str">
        <f t="shared" si="2"/>
        <v>Kg</v>
      </c>
      <c r="Q13" s="116">
        <f t="shared" si="2"/>
        <v>0.5</v>
      </c>
      <c r="R13" s="88">
        <f t="shared" si="2"/>
        <v>-125</v>
      </c>
    </row>
    <row r="14" spans="2:18" s="40" customFormat="1" ht="14.4" x14ac:dyDescent="0.3">
      <c r="B14" s="75" t="str">
        <f>B142</f>
        <v xml:space="preserve">Restriktioner på afgrødevalg </v>
      </c>
      <c r="C14" s="90"/>
      <c r="D14" s="39"/>
      <c r="E14" s="90"/>
      <c r="F14" s="90">
        <f t="shared" si="0"/>
        <v>0</v>
      </c>
      <c r="H14" s="37" t="str">
        <f>B14</f>
        <v xml:space="preserve">Restriktioner på afgrødevalg </v>
      </c>
      <c r="I14" s="45"/>
      <c r="J14" s="39"/>
      <c r="K14" s="45"/>
      <c r="L14" s="45">
        <f t="shared" ref="L14" si="3">F14</f>
        <v>0</v>
      </c>
      <c r="N14" s="37" t="str">
        <f>H14</f>
        <v xml:space="preserve">Restriktioner på afgrødevalg </v>
      </c>
      <c r="O14" s="45"/>
      <c r="P14" s="39"/>
      <c r="Q14" s="45"/>
      <c r="R14" s="88">
        <f t="shared" ref="R14" si="4">L14</f>
        <v>0</v>
      </c>
    </row>
    <row r="15" spans="2:18" x14ac:dyDescent="0.25">
      <c r="B15" s="71" t="s">
        <v>23</v>
      </c>
      <c r="C15" s="91"/>
      <c r="D15" s="33" t="s">
        <v>13</v>
      </c>
      <c r="E15" s="91"/>
      <c r="F15" s="91">
        <f>SUM(F11:F14)</f>
        <v>11275</v>
      </c>
      <c r="H15" s="31" t="s">
        <v>23</v>
      </c>
      <c r="I15" s="32"/>
      <c r="J15" s="33" t="s">
        <v>13</v>
      </c>
      <c r="K15" s="32"/>
      <c r="L15" s="32">
        <f>SUM(L11:L14)</f>
        <v>12085</v>
      </c>
      <c r="N15" s="31" t="s">
        <v>23</v>
      </c>
      <c r="O15" s="32"/>
      <c r="P15" s="33" t="s">
        <v>13</v>
      </c>
      <c r="Q15" s="32"/>
      <c r="R15" s="72">
        <f>SUM(R11:R14)</f>
        <v>12895</v>
      </c>
    </row>
    <row r="16" spans="2:18" x14ac:dyDescent="0.25">
      <c r="B16" s="73" t="s">
        <v>13</v>
      </c>
      <c r="C16" s="89"/>
      <c r="D16" s="33" t="s">
        <v>13</v>
      </c>
      <c r="E16" s="89"/>
      <c r="F16" s="89"/>
      <c r="H16" s="34" t="s">
        <v>13</v>
      </c>
      <c r="I16" s="35"/>
      <c r="J16" s="33" t="s">
        <v>13</v>
      </c>
      <c r="K16" s="35"/>
      <c r="L16" s="35"/>
      <c r="N16" s="34" t="s">
        <v>13</v>
      </c>
      <c r="O16" s="35"/>
      <c r="P16" s="33" t="s">
        <v>13</v>
      </c>
      <c r="Q16" s="35"/>
      <c r="R16" s="74"/>
    </row>
    <row r="17" spans="2:18" x14ac:dyDescent="0.25">
      <c r="B17" s="71" t="s">
        <v>24</v>
      </c>
      <c r="C17" s="91"/>
      <c r="D17" s="33" t="s">
        <v>13</v>
      </c>
      <c r="E17" s="91"/>
      <c r="F17" s="91"/>
      <c r="H17" s="31" t="s">
        <v>24</v>
      </c>
      <c r="I17" s="32"/>
      <c r="J17" s="33" t="s">
        <v>13</v>
      </c>
      <c r="K17" s="32"/>
      <c r="L17" s="32"/>
      <c r="N17" s="31" t="s">
        <v>24</v>
      </c>
      <c r="O17" s="32"/>
      <c r="P17" s="33" t="s">
        <v>13</v>
      </c>
      <c r="Q17" s="32"/>
      <c r="R17" s="72"/>
    </row>
    <row r="18" spans="2:18" x14ac:dyDescent="0.25">
      <c r="B18" s="73" t="s">
        <v>25</v>
      </c>
      <c r="C18" s="89">
        <v>-225</v>
      </c>
      <c r="D18" s="33" t="s">
        <v>20</v>
      </c>
      <c r="E18" s="93">
        <v>6.5</v>
      </c>
      <c r="F18" s="89">
        <f>C18*E18</f>
        <v>-1462.5</v>
      </c>
      <c r="H18" s="34" t="s">
        <v>25</v>
      </c>
      <c r="I18" s="35">
        <v>-225</v>
      </c>
      <c r="J18" s="33" t="s">
        <v>20</v>
      </c>
      <c r="K18" s="36">
        <v>6.5</v>
      </c>
      <c r="L18" s="35">
        <f>I18*K18</f>
        <v>-1462.5</v>
      </c>
      <c r="N18" s="34" t="s">
        <v>25</v>
      </c>
      <c r="O18" s="35">
        <v>-225</v>
      </c>
      <c r="P18" s="33" t="s">
        <v>20</v>
      </c>
      <c r="Q18" s="36">
        <v>6.5</v>
      </c>
      <c r="R18" s="74">
        <f>O18*Q18</f>
        <v>-1462.5</v>
      </c>
    </row>
    <row r="19" spans="2:18" s="40" customFormat="1" ht="14.4" x14ac:dyDescent="0.3">
      <c r="B19" s="75" t="str">
        <f>B147</f>
        <v>Tillæg udsæd konsum ift. foder</v>
      </c>
      <c r="C19" s="92">
        <f>C18</f>
        <v>-225</v>
      </c>
      <c r="D19" s="39" t="str">
        <f t="shared" ref="C19:F20" si="5">D147</f>
        <v>Kg</v>
      </c>
      <c r="E19" s="115">
        <f t="shared" si="5"/>
        <v>1</v>
      </c>
      <c r="F19" s="92">
        <f>C19*E19</f>
        <v>-225</v>
      </c>
      <c r="H19" s="37" t="str">
        <f>B19</f>
        <v>Tillæg udsæd konsum ift. foder</v>
      </c>
      <c r="I19" s="45">
        <f t="shared" ref="I19:L19" si="6">C19</f>
        <v>-225</v>
      </c>
      <c r="J19" s="39" t="str">
        <f t="shared" si="6"/>
        <v>Kg</v>
      </c>
      <c r="K19" s="116">
        <f t="shared" si="6"/>
        <v>1</v>
      </c>
      <c r="L19" s="45">
        <f t="shared" si="6"/>
        <v>-225</v>
      </c>
      <c r="N19" s="37" t="str">
        <f>H19</f>
        <v>Tillæg udsæd konsum ift. foder</v>
      </c>
      <c r="O19" s="45">
        <f t="shared" ref="O19:R19" si="7">I19</f>
        <v>-225</v>
      </c>
      <c r="P19" s="39" t="str">
        <f t="shared" si="7"/>
        <v>Kg</v>
      </c>
      <c r="Q19" s="116">
        <f t="shared" si="7"/>
        <v>1</v>
      </c>
      <c r="R19" s="88">
        <f t="shared" si="7"/>
        <v>-225</v>
      </c>
    </row>
    <row r="20" spans="2:18" s="40" customFormat="1" ht="14.4" x14ac:dyDescent="0.3">
      <c r="B20" s="75" t="str">
        <f>B148</f>
        <v>Parti afgrøde til rens af anlæg</v>
      </c>
      <c r="C20" s="90">
        <f t="shared" si="5"/>
        <v>-5</v>
      </c>
      <c r="D20" s="39" t="str">
        <f t="shared" si="5"/>
        <v>hkg</v>
      </c>
      <c r="E20" s="90">
        <f t="shared" si="5"/>
        <v>200</v>
      </c>
      <c r="F20" s="135">
        <f t="shared" si="5"/>
        <v>-66.666666666666671</v>
      </c>
      <c r="H20" s="37" t="str">
        <f>B20</f>
        <v>Parti afgrøde til rens af anlæg</v>
      </c>
      <c r="I20" s="45">
        <f t="shared" ref="I20" si="8">C20</f>
        <v>-5</v>
      </c>
      <c r="J20" s="39" t="str">
        <f t="shared" ref="J20" si="9">D20</f>
        <v>hkg</v>
      </c>
      <c r="K20" s="45">
        <f t="shared" ref="K20" si="10">E20</f>
        <v>200</v>
      </c>
      <c r="L20" s="136">
        <f t="shared" ref="L20" si="11">F20</f>
        <v>-66.666666666666671</v>
      </c>
      <c r="N20" s="37" t="str">
        <f>H20</f>
        <v>Parti afgrøde til rens af anlæg</v>
      </c>
      <c r="O20" s="45">
        <f t="shared" ref="O20" si="12">I20</f>
        <v>-5</v>
      </c>
      <c r="P20" s="39" t="str">
        <f t="shared" ref="P20" si="13">J20</f>
        <v>hkg</v>
      </c>
      <c r="Q20" s="45">
        <f t="shared" ref="Q20" si="14">K20</f>
        <v>200</v>
      </c>
      <c r="R20" s="137">
        <f t="shared" ref="R20" si="15">L20</f>
        <v>-66.666666666666671</v>
      </c>
    </row>
    <row r="21" spans="2:18" x14ac:dyDescent="0.25">
      <c r="B21" s="71" t="s">
        <v>26</v>
      </c>
      <c r="C21" s="91"/>
      <c r="D21" s="33" t="s">
        <v>13</v>
      </c>
      <c r="E21" s="91"/>
      <c r="F21" s="91">
        <f>SUM(F18:F20)</f>
        <v>-1754.1666666666667</v>
      </c>
      <c r="H21" s="31" t="s">
        <v>26</v>
      </c>
      <c r="I21" s="32"/>
      <c r="J21" s="33" t="s">
        <v>13</v>
      </c>
      <c r="K21" s="32"/>
      <c r="L21" s="32">
        <f>SUM(L18:L20)</f>
        <v>-1754.1666666666667</v>
      </c>
      <c r="N21" s="31" t="s">
        <v>26</v>
      </c>
      <c r="O21" s="32"/>
      <c r="P21" s="33" t="s">
        <v>13</v>
      </c>
      <c r="Q21" s="32"/>
      <c r="R21" s="72">
        <f>SUM(R18:R20)</f>
        <v>-1754.1666666666667</v>
      </c>
    </row>
    <row r="22" spans="2:18" x14ac:dyDescent="0.25">
      <c r="B22" s="71" t="s">
        <v>27</v>
      </c>
      <c r="C22" s="91"/>
      <c r="D22" s="33" t="s">
        <v>13</v>
      </c>
      <c r="E22" s="91"/>
      <c r="F22" s="91">
        <f>SUM(F15,F21)</f>
        <v>9520.8333333333339</v>
      </c>
      <c r="H22" s="31" t="s">
        <v>27</v>
      </c>
      <c r="I22" s="32"/>
      <c r="J22" s="33" t="s">
        <v>13</v>
      </c>
      <c r="K22" s="32"/>
      <c r="L22" s="32">
        <f>SUM(L15,L21)</f>
        <v>10330.833333333334</v>
      </c>
      <c r="N22" s="31" t="s">
        <v>27</v>
      </c>
      <c r="O22" s="32"/>
      <c r="P22" s="33" t="s">
        <v>13</v>
      </c>
      <c r="Q22" s="32"/>
      <c r="R22" s="72">
        <f>SUM(R15,R21)</f>
        <v>11140.833333333334</v>
      </c>
    </row>
    <row r="23" spans="2:18" x14ac:dyDescent="0.25">
      <c r="B23" s="73" t="s">
        <v>13</v>
      </c>
      <c r="C23" s="89"/>
      <c r="D23" s="33" t="s">
        <v>13</v>
      </c>
      <c r="E23" s="89"/>
      <c r="F23" s="89"/>
      <c r="H23" s="34" t="s">
        <v>13</v>
      </c>
      <c r="I23" s="35"/>
      <c r="J23" s="33" t="s">
        <v>13</v>
      </c>
      <c r="K23" s="35"/>
      <c r="L23" s="35"/>
      <c r="N23" s="34" t="s">
        <v>13</v>
      </c>
      <c r="O23" s="35"/>
      <c r="P23" s="33" t="s">
        <v>13</v>
      </c>
      <c r="Q23" s="35"/>
      <c r="R23" s="74"/>
    </row>
    <row r="24" spans="2:18" x14ac:dyDescent="0.25">
      <c r="B24" s="71" t="s">
        <v>28</v>
      </c>
      <c r="C24" s="91"/>
      <c r="D24" s="33" t="s">
        <v>13</v>
      </c>
      <c r="E24" s="91"/>
      <c r="F24" s="91"/>
      <c r="H24" s="31" t="s">
        <v>28</v>
      </c>
      <c r="I24" s="32"/>
      <c r="J24" s="33" t="s">
        <v>13</v>
      </c>
      <c r="K24" s="32"/>
      <c r="L24" s="32"/>
      <c r="N24" s="31" t="s">
        <v>28</v>
      </c>
      <c r="O24" s="32"/>
      <c r="P24" s="33" t="s">
        <v>13</v>
      </c>
      <c r="Q24" s="32"/>
      <c r="R24" s="72"/>
    </row>
    <row r="25" spans="2:18" x14ac:dyDescent="0.25">
      <c r="B25" s="73" t="s">
        <v>29</v>
      </c>
      <c r="C25" s="89">
        <v>-1</v>
      </c>
      <c r="D25" s="33" t="s">
        <v>13</v>
      </c>
      <c r="E25" s="89">
        <v>653</v>
      </c>
      <c r="F25" s="89">
        <f t="shared" ref="F25:F41" si="16">C25*E25</f>
        <v>-653</v>
      </c>
      <c r="H25" s="34" t="s">
        <v>29</v>
      </c>
      <c r="I25" s="35">
        <v>-1</v>
      </c>
      <c r="J25" s="33" t="s">
        <v>13</v>
      </c>
      <c r="K25" s="35">
        <v>653</v>
      </c>
      <c r="L25" s="35">
        <f t="shared" ref="L25:L42" si="17">I25*K25</f>
        <v>-653</v>
      </c>
      <c r="N25" s="34" t="s">
        <v>29</v>
      </c>
      <c r="O25" s="35">
        <v>-1</v>
      </c>
      <c r="P25" s="33" t="s">
        <v>13</v>
      </c>
      <c r="Q25" s="35">
        <v>725</v>
      </c>
      <c r="R25" s="74">
        <f t="shared" ref="R25:R41" si="18">O25*Q25</f>
        <v>-725</v>
      </c>
    </row>
    <row r="26" spans="2:18" x14ac:dyDescent="0.25">
      <c r="B26" s="73" t="s">
        <v>30</v>
      </c>
      <c r="C26" s="89">
        <v>-3</v>
      </c>
      <c r="D26" s="33" t="s">
        <v>13</v>
      </c>
      <c r="E26" s="89">
        <v>203</v>
      </c>
      <c r="F26" s="89">
        <f t="shared" si="16"/>
        <v>-609</v>
      </c>
      <c r="H26" s="34" t="s">
        <v>30</v>
      </c>
      <c r="I26" s="35">
        <v>-3</v>
      </c>
      <c r="J26" s="33" t="s">
        <v>13</v>
      </c>
      <c r="K26" s="35">
        <v>203</v>
      </c>
      <c r="L26" s="35">
        <f t="shared" si="17"/>
        <v>-609</v>
      </c>
      <c r="N26" s="34" t="s">
        <v>30</v>
      </c>
      <c r="O26" s="35">
        <v>-3</v>
      </c>
      <c r="P26" s="33" t="s">
        <v>13</v>
      </c>
      <c r="Q26" s="35">
        <v>225</v>
      </c>
      <c r="R26" s="74">
        <f t="shared" si="18"/>
        <v>-675</v>
      </c>
    </row>
    <row r="27" spans="2:18" s="40" customFormat="1" ht="14.4" x14ac:dyDescent="0.3">
      <c r="B27" s="75" t="str">
        <f>B155</f>
        <v>Rengøring af såmaskine inden såning (time)</v>
      </c>
      <c r="C27" s="90">
        <f t="shared" ref="C27:F27" si="19">C155</f>
        <v>-1</v>
      </c>
      <c r="D27" s="39" t="str">
        <f t="shared" si="19"/>
        <v>timer pr. såning</v>
      </c>
      <c r="E27" s="90">
        <f t="shared" si="19"/>
        <v>225</v>
      </c>
      <c r="F27" s="90">
        <f t="shared" si="19"/>
        <v>-15</v>
      </c>
      <c r="H27" s="37" t="str">
        <f>B27</f>
        <v>Rengøring af såmaskine inden såning (time)</v>
      </c>
      <c r="I27" s="45">
        <f t="shared" ref="I27:L27" si="20">C27</f>
        <v>-1</v>
      </c>
      <c r="J27" s="39" t="str">
        <f t="shared" si="20"/>
        <v>timer pr. såning</v>
      </c>
      <c r="K27" s="45">
        <f t="shared" si="20"/>
        <v>225</v>
      </c>
      <c r="L27" s="45">
        <f t="shared" si="20"/>
        <v>-15</v>
      </c>
      <c r="N27" s="37" t="str">
        <f>H27</f>
        <v>Rengøring af såmaskine inden såning (time)</v>
      </c>
      <c r="O27" s="45">
        <f t="shared" ref="O27:R27" si="21">I27</f>
        <v>-1</v>
      </c>
      <c r="P27" s="39" t="str">
        <f t="shared" si="21"/>
        <v>timer pr. såning</v>
      </c>
      <c r="Q27" s="45">
        <f t="shared" si="21"/>
        <v>225</v>
      </c>
      <c r="R27" s="88">
        <f t="shared" si="21"/>
        <v>-15</v>
      </c>
    </row>
    <row r="28" spans="2:18" x14ac:dyDescent="0.25">
      <c r="B28" s="73" t="s">
        <v>31</v>
      </c>
      <c r="C28" s="89">
        <v>-1</v>
      </c>
      <c r="D28" s="33" t="s">
        <v>13</v>
      </c>
      <c r="E28" s="89">
        <v>380</v>
      </c>
      <c r="F28" s="89">
        <f t="shared" si="16"/>
        <v>-380</v>
      </c>
      <c r="H28" s="34" t="s">
        <v>31</v>
      </c>
      <c r="I28" s="35">
        <v>-1</v>
      </c>
      <c r="J28" s="33" t="s">
        <v>13</v>
      </c>
      <c r="K28" s="35">
        <v>380</v>
      </c>
      <c r="L28" s="35">
        <f t="shared" si="17"/>
        <v>-380</v>
      </c>
      <c r="N28" s="34" t="s">
        <v>31</v>
      </c>
      <c r="O28" s="35">
        <v>-1</v>
      </c>
      <c r="P28" s="33" t="s">
        <v>13</v>
      </c>
      <c r="Q28" s="35">
        <v>400</v>
      </c>
      <c r="R28" s="74">
        <f t="shared" si="18"/>
        <v>-400</v>
      </c>
    </row>
    <row r="29" spans="2:18" x14ac:dyDescent="0.25">
      <c r="B29" s="73" t="s">
        <v>32</v>
      </c>
      <c r="C29" s="89">
        <v>-1</v>
      </c>
      <c r="D29" s="33" t="s">
        <v>13</v>
      </c>
      <c r="E29" s="89">
        <v>165</v>
      </c>
      <c r="F29" s="89">
        <f t="shared" si="16"/>
        <v>-165</v>
      </c>
      <c r="H29" s="34" t="s">
        <v>32</v>
      </c>
      <c r="I29" s="35">
        <v>-1</v>
      </c>
      <c r="J29" s="33" t="s">
        <v>13</v>
      </c>
      <c r="K29" s="35">
        <v>165</v>
      </c>
      <c r="L29" s="35">
        <f t="shared" si="17"/>
        <v>-165</v>
      </c>
      <c r="N29" s="34" t="s">
        <v>32</v>
      </c>
      <c r="O29" s="35">
        <v>-1</v>
      </c>
      <c r="P29" s="33" t="s">
        <v>13</v>
      </c>
      <c r="Q29" s="35">
        <v>165</v>
      </c>
      <c r="R29" s="74">
        <f t="shared" si="18"/>
        <v>-165</v>
      </c>
    </row>
    <row r="30" spans="2:18" x14ac:dyDescent="0.25">
      <c r="B30" s="73" t="s">
        <v>33</v>
      </c>
      <c r="C30" s="89">
        <v>-3</v>
      </c>
      <c r="D30" s="33" t="s">
        <v>13</v>
      </c>
      <c r="E30" s="89">
        <v>160</v>
      </c>
      <c r="F30" s="89">
        <f t="shared" si="16"/>
        <v>-480</v>
      </c>
      <c r="H30" s="34" t="s">
        <v>33</v>
      </c>
      <c r="I30" s="35">
        <v>-3</v>
      </c>
      <c r="J30" s="33" t="s">
        <v>13</v>
      </c>
      <c r="K30" s="35">
        <v>175</v>
      </c>
      <c r="L30" s="35">
        <f t="shared" si="17"/>
        <v>-525</v>
      </c>
      <c r="N30" s="34" t="s">
        <v>33</v>
      </c>
      <c r="O30" s="35">
        <v>-3</v>
      </c>
      <c r="P30" s="33" t="s">
        <v>13</v>
      </c>
      <c r="Q30" s="35">
        <v>160</v>
      </c>
      <c r="R30" s="74">
        <f t="shared" si="18"/>
        <v>-480</v>
      </c>
    </row>
    <row r="31" spans="2:18" s="40" customFormat="1" ht="14.4" x14ac:dyDescent="0.3">
      <c r="B31" s="75" t="str">
        <f>B159</f>
        <v>Lugning (time)</v>
      </c>
      <c r="C31" s="90">
        <f t="shared" ref="C31:F31" si="22">C159</f>
        <v>0</v>
      </c>
      <c r="D31" s="39"/>
      <c r="E31" s="90">
        <f t="shared" si="22"/>
        <v>225</v>
      </c>
      <c r="F31" s="90">
        <f t="shared" si="22"/>
        <v>0</v>
      </c>
      <c r="H31" s="37" t="str">
        <f>B31</f>
        <v>Lugning (time)</v>
      </c>
      <c r="I31" s="45">
        <f t="shared" ref="I31:L31" si="23">C31</f>
        <v>0</v>
      </c>
      <c r="J31" s="39">
        <f t="shared" si="23"/>
        <v>0</v>
      </c>
      <c r="K31" s="45">
        <f t="shared" si="23"/>
        <v>225</v>
      </c>
      <c r="L31" s="45">
        <f t="shared" si="23"/>
        <v>0</v>
      </c>
      <c r="N31" s="37" t="str">
        <f>H31</f>
        <v>Lugning (time)</v>
      </c>
      <c r="O31" s="45">
        <f t="shared" ref="O31:R31" si="24">I31</f>
        <v>0</v>
      </c>
      <c r="P31" s="39">
        <f t="shared" si="24"/>
        <v>0</v>
      </c>
      <c r="Q31" s="45">
        <f t="shared" si="24"/>
        <v>225</v>
      </c>
      <c r="R31" s="88">
        <f t="shared" si="24"/>
        <v>0</v>
      </c>
    </row>
    <row r="32" spans="2:18" s="40" customFormat="1" ht="14.4" x14ac:dyDescent="0.3">
      <c r="B32" s="75" t="str">
        <f t="shared" ref="B32:F32" si="25">B160</f>
        <v>Ekstra rengøring af mejetærsker (time)</v>
      </c>
      <c r="C32" s="90">
        <f t="shared" si="25"/>
        <v>-2</v>
      </c>
      <c r="D32" s="39" t="str">
        <f t="shared" si="25"/>
        <v>timer pr. høst</v>
      </c>
      <c r="E32" s="90">
        <f t="shared" si="25"/>
        <v>225</v>
      </c>
      <c r="F32" s="90">
        <f t="shared" si="25"/>
        <v>-30</v>
      </c>
      <c r="H32" s="37" t="str">
        <f t="shared" ref="H32:H37" si="26">B32</f>
        <v>Ekstra rengøring af mejetærsker (time)</v>
      </c>
      <c r="I32" s="45">
        <f t="shared" ref="I32:I37" si="27">C32</f>
        <v>-2</v>
      </c>
      <c r="J32" s="39" t="str">
        <f t="shared" ref="J32:J37" si="28">D32</f>
        <v>timer pr. høst</v>
      </c>
      <c r="K32" s="45">
        <f t="shared" ref="K32:K37" si="29">E32</f>
        <v>225</v>
      </c>
      <c r="L32" s="45">
        <f t="shared" ref="L32:L37" si="30">F32</f>
        <v>-30</v>
      </c>
      <c r="N32" s="37" t="str">
        <f t="shared" ref="N32:N37" si="31">H32</f>
        <v>Ekstra rengøring af mejetærsker (time)</v>
      </c>
      <c r="O32" s="45">
        <f t="shared" ref="O32:O37" si="32">I32</f>
        <v>-2</v>
      </c>
      <c r="P32" s="39" t="str">
        <f t="shared" ref="P32:P37" si="33">J32</f>
        <v>timer pr. høst</v>
      </c>
      <c r="Q32" s="45">
        <f t="shared" ref="Q32:Q37" si="34">K32</f>
        <v>225</v>
      </c>
      <c r="R32" s="88">
        <f t="shared" ref="R32:R37" si="35">L32</f>
        <v>-30</v>
      </c>
    </row>
    <row r="33" spans="2:18" s="40" customFormat="1" ht="14.4" x14ac:dyDescent="0.3">
      <c r="B33" s="75" t="str">
        <f t="shared" ref="B33:F33" si="36">B161</f>
        <v>Ekstra rengøring af vogne  (time)</v>
      </c>
      <c r="C33" s="90">
        <f t="shared" si="36"/>
        <v>-1</v>
      </c>
      <c r="D33" s="39" t="str">
        <f t="shared" si="36"/>
        <v>timer pr. høst</v>
      </c>
      <c r="E33" s="90">
        <f t="shared" si="36"/>
        <v>225</v>
      </c>
      <c r="F33" s="90">
        <f t="shared" si="36"/>
        <v>-15</v>
      </c>
      <c r="H33" s="37" t="str">
        <f t="shared" si="26"/>
        <v>Ekstra rengøring af vogne  (time)</v>
      </c>
      <c r="I33" s="45">
        <f t="shared" si="27"/>
        <v>-1</v>
      </c>
      <c r="J33" s="39" t="str">
        <f t="shared" si="28"/>
        <v>timer pr. høst</v>
      </c>
      <c r="K33" s="45">
        <f t="shared" si="29"/>
        <v>225</v>
      </c>
      <c r="L33" s="45">
        <f t="shared" si="30"/>
        <v>-15</v>
      </c>
      <c r="N33" s="37" t="str">
        <f t="shared" si="31"/>
        <v>Ekstra rengøring af vogne  (time)</v>
      </c>
      <c r="O33" s="45">
        <f t="shared" si="32"/>
        <v>-1</v>
      </c>
      <c r="P33" s="39" t="str">
        <f t="shared" si="33"/>
        <v>timer pr. høst</v>
      </c>
      <c r="Q33" s="45">
        <f t="shared" si="34"/>
        <v>225</v>
      </c>
      <c r="R33" s="88">
        <f t="shared" si="35"/>
        <v>-15</v>
      </c>
    </row>
    <row r="34" spans="2:18" s="40" customFormat="1" ht="14.4" x14ac:dyDescent="0.3">
      <c r="B34" s="75" t="str">
        <f t="shared" ref="B34:F34" si="37">B162</f>
        <v>Ekstra rengøring af silo/lager (time)</v>
      </c>
      <c r="C34" s="90">
        <f t="shared" si="37"/>
        <v>-4</v>
      </c>
      <c r="D34" s="39" t="str">
        <f t="shared" si="37"/>
        <v>timer pr. høst</v>
      </c>
      <c r="E34" s="90">
        <f t="shared" si="37"/>
        <v>225</v>
      </c>
      <c r="F34" s="90">
        <f t="shared" si="37"/>
        <v>-60</v>
      </c>
      <c r="H34" s="37" t="str">
        <f t="shared" si="26"/>
        <v>Ekstra rengøring af silo/lager (time)</v>
      </c>
      <c r="I34" s="45">
        <f t="shared" si="27"/>
        <v>-4</v>
      </c>
      <c r="J34" s="39" t="str">
        <f t="shared" si="28"/>
        <v>timer pr. høst</v>
      </c>
      <c r="K34" s="45">
        <f t="shared" si="29"/>
        <v>225</v>
      </c>
      <c r="L34" s="45">
        <f t="shared" si="30"/>
        <v>-60</v>
      </c>
      <c r="N34" s="37" t="str">
        <f t="shared" si="31"/>
        <v>Ekstra rengøring af silo/lager (time)</v>
      </c>
      <c r="O34" s="45">
        <f t="shared" si="32"/>
        <v>-4</v>
      </c>
      <c r="P34" s="39" t="str">
        <f t="shared" si="33"/>
        <v>timer pr. høst</v>
      </c>
      <c r="Q34" s="45">
        <f t="shared" si="34"/>
        <v>225</v>
      </c>
      <c r="R34" s="88">
        <f t="shared" si="35"/>
        <v>-60</v>
      </c>
    </row>
    <row r="35" spans="2:18" s="40" customFormat="1" ht="14.4" x14ac:dyDescent="0.3">
      <c r="B35" s="75" t="str">
        <f t="shared" ref="B35:F35" si="38">B163</f>
        <v>Ekstra rengøring af transportanlæg (time)</v>
      </c>
      <c r="C35" s="90">
        <f t="shared" si="38"/>
        <v>-2</v>
      </c>
      <c r="D35" s="39" t="str">
        <f t="shared" si="38"/>
        <v>timer pr. høst</v>
      </c>
      <c r="E35" s="90">
        <f t="shared" si="38"/>
        <v>225</v>
      </c>
      <c r="F35" s="90">
        <f t="shared" si="38"/>
        <v>-30</v>
      </c>
      <c r="H35" s="37" t="str">
        <f t="shared" si="26"/>
        <v>Ekstra rengøring af transportanlæg (time)</v>
      </c>
      <c r="I35" s="45">
        <f t="shared" si="27"/>
        <v>-2</v>
      </c>
      <c r="J35" s="39" t="str">
        <f t="shared" si="28"/>
        <v>timer pr. høst</v>
      </c>
      <c r="K35" s="45">
        <f t="shared" si="29"/>
        <v>225</v>
      </c>
      <c r="L35" s="45">
        <f t="shared" si="30"/>
        <v>-30</v>
      </c>
      <c r="N35" s="37" t="str">
        <f t="shared" si="31"/>
        <v>Ekstra rengøring af transportanlæg (time)</v>
      </c>
      <c r="O35" s="45">
        <f t="shared" si="32"/>
        <v>-2</v>
      </c>
      <c r="P35" s="39" t="str">
        <f t="shared" si="33"/>
        <v>timer pr. høst</v>
      </c>
      <c r="Q35" s="45">
        <f t="shared" si="34"/>
        <v>225</v>
      </c>
      <c r="R35" s="88">
        <f t="shared" si="35"/>
        <v>-30</v>
      </c>
    </row>
    <row r="36" spans="2:18" s="40" customFormat="1" ht="14.4" x14ac:dyDescent="0.3">
      <c r="B36" s="75" t="str">
        <f t="shared" ref="B36:F36" si="39">B164</f>
        <v>Ekstra skadedyrssikring</v>
      </c>
      <c r="C36" s="90">
        <f t="shared" si="39"/>
        <v>-1</v>
      </c>
      <c r="D36" s="39" t="str">
        <f t="shared" si="39"/>
        <v>stk.</v>
      </c>
      <c r="E36" s="90">
        <f t="shared" si="39"/>
        <v>0</v>
      </c>
      <c r="F36" s="90">
        <f t="shared" si="39"/>
        <v>-20</v>
      </c>
      <c r="H36" s="37" t="str">
        <f t="shared" si="26"/>
        <v>Ekstra skadedyrssikring</v>
      </c>
      <c r="I36" s="45">
        <f t="shared" si="27"/>
        <v>-1</v>
      </c>
      <c r="J36" s="39" t="str">
        <f t="shared" si="28"/>
        <v>stk.</v>
      </c>
      <c r="K36" s="45">
        <f t="shared" si="29"/>
        <v>0</v>
      </c>
      <c r="L36" s="45">
        <f t="shared" si="30"/>
        <v>-20</v>
      </c>
      <c r="N36" s="37" t="str">
        <f t="shared" si="31"/>
        <v>Ekstra skadedyrssikring</v>
      </c>
      <c r="O36" s="45">
        <f t="shared" si="32"/>
        <v>-1</v>
      </c>
      <c r="P36" s="39" t="str">
        <f t="shared" si="33"/>
        <v>stk.</v>
      </c>
      <c r="Q36" s="45">
        <f t="shared" si="34"/>
        <v>0</v>
      </c>
      <c r="R36" s="88">
        <f t="shared" si="35"/>
        <v>-20</v>
      </c>
    </row>
    <row r="37" spans="2:18" s="40" customFormat="1" ht="14.4" x14ac:dyDescent="0.3">
      <c r="B37" s="75" t="str">
        <f t="shared" ref="B37:F37" si="40">B165</f>
        <v>Skårlægning</v>
      </c>
      <c r="C37" s="90">
        <f t="shared" si="40"/>
        <v>-1</v>
      </c>
      <c r="D37" s="39">
        <f t="shared" si="40"/>
        <v>0</v>
      </c>
      <c r="E37" s="90">
        <f t="shared" si="40"/>
        <v>500</v>
      </c>
      <c r="F37" s="90">
        <f t="shared" si="40"/>
        <v>-500</v>
      </c>
      <c r="H37" s="37" t="str">
        <f t="shared" si="26"/>
        <v>Skårlægning</v>
      </c>
      <c r="I37" s="45">
        <f t="shared" si="27"/>
        <v>-1</v>
      </c>
      <c r="J37" s="39">
        <f t="shared" si="28"/>
        <v>0</v>
      </c>
      <c r="K37" s="45">
        <f t="shared" si="29"/>
        <v>500</v>
      </c>
      <c r="L37" s="45">
        <f t="shared" si="30"/>
        <v>-500</v>
      </c>
      <c r="N37" s="37" t="str">
        <f t="shared" si="31"/>
        <v>Skårlægning</v>
      </c>
      <c r="O37" s="45">
        <f t="shared" si="32"/>
        <v>-1</v>
      </c>
      <c r="P37" s="39">
        <f t="shared" si="33"/>
        <v>0</v>
      </c>
      <c r="Q37" s="45">
        <f t="shared" si="34"/>
        <v>500</v>
      </c>
      <c r="R37" s="88">
        <f t="shared" si="35"/>
        <v>-500</v>
      </c>
    </row>
    <row r="38" spans="2:18" x14ac:dyDescent="0.25">
      <c r="B38" s="73" t="s">
        <v>34</v>
      </c>
      <c r="C38" s="89">
        <v>-1</v>
      </c>
      <c r="D38" s="33" t="s">
        <v>13</v>
      </c>
      <c r="E38" s="89">
        <v>980</v>
      </c>
      <c r="F38" s="89">
        <f t="shared" si="16"/>
        <v>-980</v>
      </c>
      <c r="H38" s="34" t="s">
        <v>34</v>
      </c>
      <c r="I38" s="35">
        <v>-1</v>
      </c>
      <c r="J38" s="33" t="s">
        <v>13</v>
      </c>
      <c r="K38" s="35">
        <v>1015</v>
      </c>
      <c r="L38" s="35">
        <f t="shared" si="17"/>
        <v>-1015</v>
      </c>
      <c r="N38" s="34" t="s">
        <v>34</v>
      </c>
      <c r="O38" s="35">
        <v>-1</v>
      </c>
      <c r="P38" s="33" t="s">
        <v>13</v>
      </c>
      <c r="Q38" s="35">
        <v>1050</v>
      </c>
      <c r="R38" s="74">
        <f t="shared" si="18"/>
        <v>-1050</v>
      </c>
    </row>
    <row r="39" spans="2:18" x14ac:dyDescent="0.25">
      <c r="B39" s="73" t="s">
        <v>35</v>
      </c>
      <c r="C39" s="89">
        <v>-1</v>
      </c>
      <c r="D39" s="33" t="s">
        <v>13</v>
      </c>
      <c r="E39" s="89">
        <v>280</v>
      </c>
      <c r="F39" s="89">
        <f t="shared" si="16"/>
        <v>-280</v>
      </c>
      <c r="H39" s="34" t="s">
        <v>35</v>
      </c>
      <c r="I39" s="35">
        <v>-1</v>
      </c>
      <c r="J39" s="33" t="s">
        <v>13</v>
      </c>
      <c r="K39" s="35">
        <v>290</v>
      </c>
      <c r="L39" s="35">
        <f t="shared" si="17"/>
        <v>-290</v>
      </c>
      <c r="N39" s="34" t="s">
        <v>35</v>
      </c>
      <c r="O39" s="35">
        <v>-1</v>
      </c>
      <c r="P39" s="33" t="s">
        <v>13</v>
      </c>
      <c r="Q39" s="35">
        <v>300</v>
      </c>
      <c r="R39" s="74">
        <f t="shared" si="18"/>
        <v>-300</v>
      </c>
    </row>
    <row r="40" spans="2:18" ht="14.4" x14ac:dyDescent="0.3">
      <c r="B40" s="75" t="str">
        <f>B168</f>
        <v>Ekstra skånsomhed ved håndtering</v>
      </c>
      <c r="C40" s="90">
        <f t="shared" ref="C40:F40" si="41">C168</f>
        <v>-1</v>
      </c>
      <c r="D40" s="39">
        <f t="shared" si="41"/>
        <v>0</v>
      </c>
      <c r="E40" s="90">
        <f t="shared" si="41"/>
        <v>100</v>
      </c>
      <c r="F40" s="90">
        <f t="shared" si="41"/>
        <v>-100</v>
      </c>
      <c r="G40" s="76"/>
      <c r="H40" s="37" t="str">
        <f>B40</f>
        <v>Ekstra skånsomhed ved håndtering</v>
      </c>
      <c r="I40" s="45">
        <f t="shared" ref="I40:L40" si="42">C40</f>
        <v>-1</v>
      </c>
      <c r="J40" s="39">
        <f t="shared" si="42"/>
        <v>0</v>
      </c>
      <c r="K40" s="45">
        <f t="shared" si="42"/>
        <v>100</v>
      </c>
      <c r="L40" s="45">
        <f t="shared" si="42"/>
        <v>-100</v>
      </c>
      <c r="M40" s="76"/>
      <c r="N40" s="37" t="str">
        <f>H40</f>
        <v>Ekstra skånsomhed ved håndtering</v>
      </c>
      <c r="O40" s="45">
        <f t="shared" ref="O40:R40" si="43">I40</f>
        <v>-1</v>
      </c>
      <c r="P40" s="39">
        <f t="shared" si="43"/>
        <v>0</v>
      </c>
      <c r="Q40" s="45">
        <f t="shared" si="43"/>
        <v>100</v>
      </c>
      <c r="R40" s="88">
        <f t="shared" si="43"/>
        <v>-100</v>
      </c>
    </row>
    <row r="41" spans="2:18" x14ac:dyDescent="0.25">
      <c r="B41" s="73" t="s">
        <v>36</v>
      </c>
      <c r="C41" s="89">
        <v>-2600</v>
      </c>
      <c r="D41" s="33" t="s">
        <v>13</v>
      </c>
      <c r="E41" s="93">
        <v>0.16</v>
      </c>
      <c r="F41" s="89">
        <f t="shared" si="16"/>
        <v>-416</v>
      </c>
      <c r="H41" s="34" t="s">
        <v>36</v>
      </c>
      <c r="I41" s="35">
        <v>-2800</v>
      </c>
      <c r="J41" s="33" t="s">
        <v>13</v>
      </c>
      <c r="K41" s="36">
        <v>0.16</v>
      </c>
      <c r="L41" s="35">
        <f t="shared" si="17"/>
        <v>-448</v>
      </c>
      <c r="N41" s="34" t="s">
        <v>36</v>
      </c>
      <c r="O41" s="35">
        <v>-3000</v>
      </c>
      <c r="P41" s="33" t="s">
        <v>13</v>
      </c>
      <c r="Q41" s="36">
        <v>0.16</v>
      </c>
      <c r="R41" s="74">
        <f t="shared" si="18"/>
        <v>-480</v>
      </c>
    </row>
    <row r="42" spans="2:18" x14ac:dyDescent="0.25">
      <c r="B42" s="73" t="s">
        <v>37</v>
      </c>
      <c r="C42" s="89"/>
      <c r="D42" s="33" t="s">
        <v>13</v>
      </c>
      <c r="E42" s="89"/>
      <c r="F42" s="89">
        <v>-800</v>
      </c>
      <c r="H42" s="34" t="s">
        <v>69</v>
      </c>
      <c r="I42" s="35">
        <v>-1</v>
      </c>
      <c r="J42" s="33" t="s">
        <v>13</v>
      </c>
      <c r="K42" s="35">
        <v>1225</v>
      </c>
      <c r="L42" s="35">
        <f t="shared" si="17"/>
        <v>-1225</v>
      </c>
      <c r="N42" s="34" t="s">
        <v>37</v>
      </c>
      <c r="O42" s="35"/>
      <c r="P42" s="33" t="s">
        <v>13</v>
      </c>
      <c r="Q42" s="35"/>
      <c r="R42" s="74">
        <v>-800</v>
      </c>
    </row>
    <row r="43" spans="2:18" ht="14.4" x14ac:dyDescent="0.3">
      <c r="B43" s="75" t="str">
        <f>B171</f>
        <v>Øvrige ekstraomkostninger konsum</v>
      </c>
      <c r="C43" s="90">
        <f t="shared" ref="C43:F43" si="44">C171</f>
        <v>-1</v>
      </c>
      <c r="D43" s="39">
        <f t="shared" si="44"/>
        <v>0</v>
      </c>
      <c r="E43" s="90">
        <f t="shared" si="44"/>
        <v>100</v>
      </c>
      <c r="F43" s="90">
        <f t="shared" si="44"/>
        <v>-100</v>
      </c>
      <c r="H43" s="34" t="s">
        <v>70</v>
      </c>
      <c r="I43" s="35">
        <v>-2</v>
      </c>
      <c r="J43" s="33" t="s">
        <v>13</v>
      </c>
      <c r="K43" s="35">
        <v>125</v>
      </c>
      <c r="L43" s="35">
        <f>I43*K43</f>
        <v>-250</v>
      </c>
      <c r="N43" s="37" t="str">
        <f>B43</f>
        <v>Øvrige ekstraomkostninger konsum</v>
      </c>
      <c r="O43" s="45">
        <f t="shared" ref="O43:R43" si="45">C43</f>
        <v>-1</v>
      </c>
      <c r="P43" s="39">
        <f t="shared" si="45"/>
        <v>0</v>
      </c>
      <c r="Q43" s="45">
        <f t="shared" si="45"/>
        <v>100</v>
      </c>
      <c r="R43" s="88">
        <f t="shared" si="45"/>
        <v>-100</v>
      </c>
    </row>
    <row r="44" spans="2:18" x14ac:dyDescent="0.25">
      <c r="B44" s="71" t="s">
        <v>38</v>
      </c>
      <c r="C44" s="91"/>
      <c r="D44" s="33" t="s">
        <v>13</v>
      </c>
      <c r="E44" s="91"/>
      <c r="F44" s="91">
        <f>SUM(F25:F43)</f>
        <v>-5633</v>
      </c>
      <c r="H44" s="34" t="s">
        <v>71</v>
      </c>
      <c r="I44" s="35">
        <v>-75</v>
      </c>
      <c r="J44" s="33" t="s">
        <v>13</v>
      </c>
      <c r="K44" s="35">
        <v>10</v>
      </c>
      <c r="L44" s="35">
        <f>I44*K44</f>
        <v>-750</v>
      </c>
      <c r="N44" s="31" t="s">
        <v>38</v>
      </c>
      <c r="O44" s="32"/>
      <c r="P44" s="33" t="s">
        <v>13</v>
      </c>
      <c r="Q44" s="32"/>
      <c r="R44" s="72">
        <f>SUM(R25:R43)</f>
        <v>-5945</v>
      </c>
    </row>
    <row r="45" spans="2:18" x14ac:dyDescent="0.25">
      <c r="B45" s="73" t="s">
        <v>39</v>
      </c>
      <c r="C45" s="35"/>
      <c r="D45" s="33" t="s">
        <v>13</v>
      </c>
      <c r="E45" s="35"/>
      <c r="F45" s="89">
        <f>SUM(F22,F44)</f>
        <v>3887.8333333333339</v>
      </c>
      <c r="H45" s="34" t="s">
        <v>37</v>
      </c>
      <c r="I45" s="35"/>
      <c r="J45" s="33" t="s">
        <v>13</v>
      </c>
      <c r="K45" s="35"/>
      <c r="L45" s="35">
        <v>-800</v>
      </c>
      <c r="N45" s="34" t="s">
        <v>39</v>
      </c>
      <c r="O45" s="35"/>
      <c r="P45" s="33" t="s">
        <v>13</v>
      </c>
      <c r="Q45" s="35"/>
      <c r="R45" s="74">
        <f>SUM(R22,R44)</f>
        <v>5195.8333333333339</v>
      </c>
    </row>
    <row r="46" spans="2:18" ht="14.4" x14ac:dyDescent="0.3">
      <c r="B46" s="51"/>
      <c r="H46" s="37" t="str">
        <f>B43</f>
        <v>Øvrige ekstraomkostninger konsum</v>
      </c>
      <c r="I46" s="45">
        <f t="shared" ref="I46:L46" si="46">C43</f>
        <v>-1</v>
      </c>
      <c r="J46" s="39">
        <f t="shared" si="46"/>
        <v>0</v>
      </c>
      <c r="K46" s="45">
        <f t="shared" si="46"/>
        <v>100</v>
      </c>
      <c r="L46" s="45">
        <f t="shared" si="46"/>
        <v>-100</v>
      </c>
      <c r="R46" s="68"/>
    </row>
    <row r="47" spans="2:18" x14ac:dyDescent="0.25">
      <c r="B47" s="51"/>
      <c r="H47" s="31" t="s">
        <v>38</v>
      </c>
      <c r="I47" s="32"/>
      <c r="J47" s="33" t="s">
        <v>13</v>
      </c>
      <c r="K47" s="32"/>
      <c r="L47" s="32">
        <f>SUM(L25:L46)</f>
        <v>-7980</v>
      </c>
      <c r="R47" s="68"/>
    </row>
    <row r="48" spans="2:18" x14ac:dyDescent="0.25">
      <c r="B48" s="51"/>
      <c r="H48" s="34" t="s">
        <v>39</v>
      </c>
      <c r="I48" s="35"/>
      <c r="J48" s="33" t="s">
        <v>13</v>
      </c>
      <c r="K48" s="35"/>
      <c r="L48" s="35">
        <f>SUM(L22,L47)</f>
        <v>2350.8333333333339</v>
      </c>
      <c r="R48" s="68"/>
    </row>
    <row r="49" spans="2:18" x14ac:dyDescent="0.25">
      <c r="B49" s="51"/>
      <c r="H49" s="78"/>
      <c r="I49" s="79"/>
      <c r="J49" s="80"/>
      <c r="K49" s="79"/>
      <c r="L49" s="79"/>
      <c r="R49" s="68"/>
    </row>
    <row r="50" spans="2:18" x14ac:dyDescent="0.25">
      <c r="B50" s="71" t="s">
        <v>125</v>
      </c>
      <c r="C50" s="32" t="s">
        <v>124</v>
      </c>
      <c r="D50" s="33"/>
      <c r="E50" s="32"/>
      <c r="F50" s="66">
        <f>'START HER'!$C65/100</f>
        <v>4.05</v>
      </c>
      <c r="H50" s="71" t="s">
        <v>125</v>
      </c>
      <c r="I50" s="32" t="s">
        <v>124</v>
      </c>
      <c r="J50" s="33"/>
      <c r="K50" s="32"/>
      <c r="L50" s="66">
        <f>'START HER'!$C65/100</f>
        <v>4.05</v>
      </c>
      <c r="N50" s="71" t="s">
        <v>125</v>
      </c>
      <c r="O50" s="32" t="s">
        <v>124</v>
      </c>
      <c r="P50" s="33"/>
      <c r="Q50" s="32"/>
      <c r="R50" s="81">
        <f>'START HER'!$C65/100</f>
        <v>4.05</v>
      </c>
    </row>
    <row r="51" spans="2:18" x14ac:dyDescent="0.25">
      <c r="B51" s="71" t="s">
        <v>123</v>
      </c>
      <c r="C51" s="32" t="s">
        <v>124</v>
      </c>
      <c r="D51" s="33"/>
      <c r="E51" s="32"/>
      <c r="F51" s="66">
        <f>('LÅST kalkuler foder'!F31-F45)/C11</f>
        <v>0.49487179487179461</v>
      </c>
      <c r="H51" s="71" t="s">
        <v>123</v>
      </c>
      <c r="I51" s="32" t="s">
        <v>124</v>
      </c>
      <c r="J51" s="33"/>
      <c r="K51" s="32"/>
      <c r="L51" s="66">
        <f>('LÅST kalkuler foder'!L34-L48)/I11</f>
        <v>0.45952380952380933</v>
      </c>
      <c r="N51" s="71" t="s">
        <v>123</v>
      </c>
      <c r="O51" s="32" t="s">
        <v>124</v>
      </c>
      <c r="P51" s="33"/>
      <c r="Q51" s="32"/>
      <c r="R51" s="81">
        <f>('LÅST kalkuler foder'!R31-R45)/O11</f>
        <v>0.42888888888888871</v>
      </c>
    </row>
    <row r="52" spans="2:18" x14ac:dyDescent="0.25">
      <c r="B52" s="71" t="s">
        <v>122</v>
      </c>
      <c r="C52" s="32" t="s">
        <v>124</v>
      </c>
      <c r="D52" s="33"/>
      <c r="E52" s="32"/>
      <c r="F52" s="66">
        <f>E11+F51</f>
        <v>4.5448717948717947</v>
      </c>
      <c r="H52" s="71" t="s">
        <v>122</v>
      </c>
      <c r="I52" s="32" t="s">
        <v>124</v>
      </c>
      <c r="J52" s="33"/>
      <c r="K52" s="32"/>
      <c r="L52" s="66">
        <f>K11+L51</f>
        <v>4.5095238095238095</v>
      </c>
      <c r="N52" s="71" t="s">
        <v>122</v>
      </c>
      <c r="O52" s="32" t="s">
        <v>124</v>
      </c>
      <c r="P52" s="33"/>
      <c r="Q52" s="32"/>
      <c r="R52" s="81">
        <f>Q11+R51</f>
        <v>4.4788888888888883</v>
      </c>
    </row>
    <row r="53" spans="2:18" x14ac:dyDescent="0.25">
      <c r="B53" s="51"/>
      <c r="R53" s="68"/>
    </row>
    <row r="54" spans="2:18" x14ac:dyDescent="0.25">
      <c r="B54" s="51"/>
      <c r="R54" s="68"/>
    </row>
    <row r="55" spans="2:18" x14ac:dyDescent="0.25">
      <c r="B55" s="167" t="s">
        <v>40</v>
      </c>
      <c r="C55" s="168"/>
      <c r="D55" s="168"/>
      <c r="E55" s="168"/>
      <c r="F55" s="168"/>
      <c r="H55" s="168" t="s">
        <v>40</v>
      </c>
      <c r="I55" s="168"/>
      <c r="J55" s="168"/>
      <c r="K55" s="168"/>
      <c r="L55" s="168"/>
      <c r="N55" s="168" t="s">
        <v>40</v>
      </c>
      <c r="O55" s="168"/>
      <c r="P55" s="168"/>
      <c r="Q55" s="168"/>
      <c r="R55" s="169"/>
    </row>
    <row r="56" spans="2:18" x14ac:dyDescent="0.25">
      <c r="B56" s="167"/>
      <c r="C56" s="168"/>
      <c r="D56" s="168"/>
      <c r="E56" s="168"/>
      <c r="F56" s="168"/>
      <c r="H56" s="168"/>
      <c r="I56" s="168"/>
      <c r="J56" s="168"/>
      <c r="K56" s="168"/>
      <c r="L56" s="168"/>
      <c r="N56" s="168"/>
      <c r="O56" s="168"/>
      <c r="P56" s="168"/>
      <c r="Q56" s="168"/>
      <c r="R56" s="169"/>
    </row>
    <row r="57" spans="2:18" x14ac:dyDescent="0.25">
      <c r="B57" s="167"/>
      <c r="C57" s="168"/>
      <c r="D57" s="168"/>
      <c r="E57" s="168"/>
      <c r="F57" s="168"/>
      <c r="H57" s="168"/>
      <c r="I57" s="168"/>
      <c r="J57" s="168"/>
      <c r="K57" s="168"/>
      <c r="L57" s="168"/>
      <c r="N57" s="168"/>
      <c r="O57" s="168"/>
      <c r="P57" s="168"/>
      <c r="Q57" s="168"/>
      <c r="R57" s="169"/>
    </row>
    <row r="58" spans="2:18" x14ac:dyDescent="0.25">
      <c r="B58" s="167"/>
      <c r="C58" s="168"/>
      <c r="D58" s="168"/>
      <c r="E58" s="168"/>
      <c r="F58" s="168"/>
      <c r="H58" s="168"/>
      <c r="I58" s="168"/>
      <c r="J58" s="168"/>
      <c r="K58" s="168"/>
      <c r="L58" s="168"/>
      <c r="N58" s="168"/>
      <c r="O58" s="168"/>
      <c r="P58" s="168"/>
      <c r="Q58" s="168"/>
      <c r="R58" s="169"/>
    </row>
    <row r="59" spans="2:18" x14ac:dyDescent="0.25">
      <c r="B59" s="49"/>
      <c r="N59" s="28"/>
      <c r="R59" s="68"/>
    </row>
    <row r="60" spans="2:18" x14ac:dyDescent="0.25">
      <c r="B60" s="61" t="s">
        <v>16</v>
      </c>
      <c r="C60" s="84"/>
      <c r="D60" s="84"/>
      <c r="E60" s="84"/>
      <c r="F60" s="84"/>
      <c r="G60" s="84"/>
      <c r="H60" s="62" t="s">
        <v>16</v>
      </c>
      <c r="I60" s="84"/>
      <c r="J60" s="84"/>
      <c r="K60" s="84"/>
      <c r="L60" s="84"/>
      <c r="M60" s="84"/>
      <c r="N60" s="62" t="s">
        <v>16</v>
      </c>
      <c r="O60" s="84"/>
      <c r="P60" s="84"/>
      <c r="Q60" s="84"/>
      <c r="R60" s="85"/>
    </row>
    <row r="61" spans="2:18" x14ac:dyDescent="0.25">
      <c r="B61" s="28"/>
      <c r="H61" s="28"/>
      <c r="N61" s="28"/>
    </row>
    <row r="62" spans="2:18" x14ac:dyDescent="0.25">
      <c r="B62" s="28"/>
      <c r="H62" s="28"/>
      <c r="N62" s="28"/>
    </row>
    <row r="63" spans="2:18" x14ac:dyDescent="0.25">
      <c r="B63" s="28"/>
      <c r="H63" s="28"/>
      <c r="N63" s="28"/>
    </row>
    <row r="64" spans="2:18" x14ac:dyDescent="0.25">
      <c r="B64" s="28"/>
      <c r="H64" s="28"/>
      <c r="N64" s="28"/>
    </row>
    <row r="65" spans="2:18" x14ac:dyDescent="0.25">
      <c r="B65" s="28"/>
      <c r="H65" s="28"/>
      <c r="N65" s="28"/>
    </row>
    <row r="67" spans="2:18" x14ac:dyDescent="0.25">
      <c r="B67" s="46" t="s">
        <v>41</v>
      </c>
      <c r="C67" s="47" t="s">
        <v>86</v>
      </c>
      <c r="D67" s="47">
        <f>'START HER'!$F$24</f>
        <v>15</v>
      </c>
      <c r="E67" s="47" t="s">
        <v>76</v>
      </c>
      <c r="F67" s="47"/>
      <c r="G67" s="47"/>
      <c r="H67" s="47" t="s">
        <v>41</v>
      </c>
      <c r="I67" s="47" t="s">
        <v>86</v>
      </c>
      <c r="J67" s="47">
        <f>'START HER'!$F$24</f>
        <v>15</v>
      </c>
      <c r="K67" s="47" t="s">
        <v>76</v>
      </c>
      <c r="L67" s="47"/>
      <c r="M67" s="47"/>
      <c r="N67" s="47" t="s">
        <v>41</v>
      </c>
      <c r="O67" s="47" t="s">
        <v>86</v>
      </c>
      <c r="P67" s="47">
        <f>'START HER'!$F$24</f>
        <v>15</v>
      </c>
      <c r="Q67" s="47" t="s">
        <v>76</v>
      </c>
      <c r="R67" s="67"/>
    </row>
    <row r="68" spans="2:18" x14ac:dyDescent="0.25">
      <c r="B68" s="49" t="s">
        <v>1</v>
      </c>
      <c r="C68" s="28" t="s">
        <v>2</v>
      </c>
      <c r="H68" s="28" t="s">
        <v>1</v>
      </c>
      <c r="I68" s="28" t="s">
        <v>2</v>
      </c>
      <c r="N68" s="28" t="s">
        <v>1</v>
      </c>
      <c r="O68" s="28" t="s">
        <v>2</v>
      </c>
      <c r="R68" s="68"/>
    </row>
    <row r="69" spans="2:18" x14ac:dyDescent="0.25">
      <c r="B69" s="49" t="s">
        <v>3</v>
      </c>
      <c r="C69" s="28" t="s">
        <v>4</v>
      </c>
      <c r="H69" s="28" t="s">
        <v>3</v>
      </c>
      <c r="I69" s="28" t="s">
        <v>4</v>
      </c>
      <c r="N69" s="28" t="s">
        <v>3</v>
      </c>
      <c r="O69" s="28" t="s">
        <v>4</v>
      </c>
      <c r="R69" s="68"/>
    </row>
    <row r="70" spans="2:18" x14ac:dyDescent="0.25">
      <c r="B70" s="49" t="s">
        <v>5</v>
      </c>
      <c r="C70" s="28" t="s">
        <v>6</v>
      </c>
      <c r="H70" s="28" t="s">
        <v>5</v>
      </c>
      <c r="I70" s="28" t="s">
        <v>6</v>
      </c>
      <c r="N70" s="28" t="s">
        <v>5</v>
      </c>
      <c r="O70" s="28" t="s">
        <v>6</v>
      </c>
      <c r="R70" s="68"/>
    </row>
    <row r="71" spans="2:18" x14ac:dyDescent="0.25">
      <c r="B71" s="49" t="s">
        <v>7</v>
      </c>
      <c r="C71" s="28" t="s">
        <v>66</v>
      </c>
      <c r="H71" s="28" t="s">
        <v>7</v>
      </c>
      <c r="I71" s="28" t="s">
        <v>72</v>
      </c>
      <c r="N71" s="28" t="s">
        <v>7</v>
      </c>
      <c r="O71" s="28" t="s">
        <v>8</v>
      </c>
      <c r="R71" s="68"/>
    </row>
    <row r="72" spans="2:18" x14ac:dyDescent="0.25">
      <c r="B72" s="49" t="s">
        <v>9</v>
      </c>
      <c r="C72" s="28" t="s">
        <v>10</v>
      </c>
      <c r="H72" s="28" t="s">
        <v>9</v>
      </c>
      <c r="I72" s="28" t="s">
        <v>10</v>
      </c>
      <c r="N72" s="28" t="s">
        <v>9</v>
      </c>
      <c r="O72" s="28" t="s">
        <v>10</v>
      </c>
      <c r="R72" s="68"/>
    </row>
    <row r="73" spans="2:18" x14ac:dyDescent="0.25">
      <c r="B73" s="51"/>
      <c r="R73" s="68"/>
    </row>
    <row r="74" spans="2:18" x14ac:dyDescent="0.25">
      <c r="B74" s="69" t="s">
        <v>11</v>
      </c>
      <c r="C74" s="30" t="s">
        <v>12</v>
      </c>
      <c r="D74" s="30" t="s">
        <v>13</v>
      </c>
      <c r="E74" s="30" t="s">
        <v>14</v>
      </c>
      <c r="F74" s="30" t="s">
        <v>15</v>
      </c>
      <c r="H74" s="29" t="s">
        <v>11</v>
      </c>
      <c r="I74" s="30" t="s">
        <v>12</v>
      </c>
      <c r="J74" s="30" t="s">
        <v>13</v>
      </c>
      <c r="K74" s="30" t="s">
        <v>14</v>
      </c>
      <c r="L74" s="30" t="s">
        <v>15</v>
      </c>
      <c r="N74" s="29" t="s">
        <v>11</v>
      </c>
      <c r="O74" s="30" t="s">
        <v>12</v>
      </c>
      <c r="P74" s="30" t="s">
        <v>13</v>
      </c>
      <c r="Q74" s="30" t="s">
        <v>14</v>
      </c>
      <c r="R74" s="70" t="s">
        <v>15</v>
      </c>
    </row>
    <row r="75" spans="2:18" x14ac:dyDescent="0.25">
      <c r="B75" s="51"/>
      <c r="H75" s="31" t="s">
        <v>18</v>
      </c>
      <c r="I75" s="32"/>
      <c r="J75" s="33" t="s">
        <v>13</v>
      </c>
      <c r="K75" s="32"/>
      <c r="L75" s="32"/>
      <c r="N75" s="31" t="s">
        <v>18</v>
      </c>
      <c r="O75" s="32"/>
      <c r="P75" s="33" t="s">
        <v>13</v>
      </c>
      <c r="Q75" s="32"/>
      <c r="R75" s="72"/>
    </row>
    <row r="76" spans="2:18" x14ac:dyDescent="0.25">
      <c r="B76" s="51"/>
      <c r="H76" s="34" t="s">
        <v>41</v>
      </c>
      <c r="I76" s="35">
        <v>3700</v>
      </c>
      <c r="J76" s="33" t="s">
        <v>20</v>
      </c>
      <c r="K76" s="93">
        <f>'START HER'!E67/100</f>
        <v>4.05</v>
      </c>
      <c r="L76" s="89">
        <f>I76*K76</f>
        <v>14985</v>
      </c>
      <c r="N76" s="34" t="s">
        <v>41</v>
      </c>
      <c r="O76" s="35">
        <v>3700</v>
      </c>
      <c r="P76" s="33" t="s">
        <v>20</v>
      </c>
      <c r="Q76" s="93">
        <f>K76</f>
        <v>4.05</v>
      </c>
      <c r="R76" s="74">
        <f>O76*Q76</f>
        <v>14985</v>
      </c>
    </row>
    <row r="77" spans="2:18" s="40" customFormat="1" x14ac:dyDescent="0.25">
      <c r="B77" s="49" t="s">
        <v>67</v>
      </c>
      <c r="C77" s="27"/>
      <c r="D77" s="27"/>
      <c r="E77" s="27"/>
      <c r="F77" s="27"/>
      <c r="G77" s="27"/>
      <c r="H77" s="34" t="s">
        <v>21</v>
      </c>
      <c r="I77" s="35"/>
      <c r="J77" s="33" t="s">
        <v>22</v>
      </c>
      <c r="K77" s="89"/>
      <c r="L77" s="89">
        <v>870</v>
      </c>
      <c r="M77" s="27"/>
      <c r="N77" s="34" t="s">
        <v>21</v>
      </c>
      <c r="O77" s="89"/>
      <c r="P77" s="33" t="s">
        <v>22</v>
      </c>
      <c r="Q77" s="89"/>
      <c r="R77" s="74">
        <v>870</v>
      </c>
    </row>
    <row r="78" spans="2:18" s="40" customFormat="1" ht="14.4" x14ac:dyDescent="0.3">
      <c r="B78" s="49" t="s">
        <v>68</v>
      </c>
      <c r="H78" s="37" t="str">
        <f>H141</f>
        <v>Frarens med prisreduktion</v>
      </c>
      <c r="I78" s="45">
        <f>I141</f>
        <v>-250</v>
      </c>
      <c r="J78" s="39" t="str">
        <f>J141</f>
        <v>Kg</v>
      </c>
      <c r="K78" s="115">
        <f>K141</f>
        <v>0.5</v>
      </c>
      <c r="L78" s="90">
        <f>L141</f>
        <v>-125</v>
      </c>
      <c r="N78" s="37" t="str">
        <f>H78</f>
        <v>Frarens med prisreduktion</v>
      </c>
      <c r="O78" s="90">
        <f t="shared" ref="O78:R78" si="47">I78</f>
        <v>-250</v>
      </c>
      <c r="P78" s="39" t="str">
        <f t="shared" si="47"/>
        <v>Kg</v>
      </c>
      <c r="Q78" s="115">
        <f t="shared" si="47"/>
        <v>0.5</v>
      </c>
      <c r="R78" s="88">
        <f t="shared" si="47"/>
        <v>-125</v>
      </c>
    </row>
    <row r="79" spans="2:18" ht="14.4" x14ac:dyDescent="0.3">
      <c r="B79" s="110"/>
      <c r="C79" s="40"/>
      <c r="D79" s="40"/>
      <c r="E79" s="40"/>
      <c r="F79" s="40"/>
      <c r="G79" s="40"/>
      <c r="H79" s="37" t="str">
        <f>H142</f>
        <v xml:space="preserve">Restriktioner på afgrødevalg </v>
      </c>
      <c r="I79" s="45"/>
      <c r="J79" s="39"/>
      <c r="K79" s="90"/>
      <c r="L79" s="90">
        <f>L142</f>
        <v>0</v>
      </c>
      <c r="M79" s="40"/>
      <c r="N79" s="37" t="str">
        <f>H79</f>
        <v xml:space="preserve">Restriktioner på afgrødevalg </v>
      </c>
      <c r="O79" s="90"/>
      <c r="P79" s="39"/>
      <c r="Q79" s="90"/>
      <c r="R79" s="88">
        <f t="shared" ref="R79" si="48">L79</f>
        <v>0</v>
      </c>
    </row>
    <row r="80" spans="2:18" x14ac:dyDescent="0.25">
      <c r="B80" s="51"/>
      <c r="H80" s="31" t="s">
        <v>23</v>
      </c>
      <c r="I80" s="32"/>
      <c r="J80" s="33" t="s">
        <v>13</v>
      </c>
      <c r="K80" s="91"/>
      <c r="L80" s="91">
        <f>SUM(L76:L79)</f>
        <v>15730</v>
      </c>
      <c r="N80" s="31" t="s">
        <v>23</v>
      </c>
      <c r="O80" s="91"/>
      <c r="P80" s="33" t="s">
        <v>13</v>
      </c>
      <c r="Q80" s="91"/>
      <c r="R80" s="72">
        <f>SUM(R76:R79)</f>
        <v>15730</v>
      </c>
    </row>
    <row r="81" spans="2:18" x14ac:dyDescent="0.25">
      <c r="B81" s="51"/>
      <c r="H81" s="34" t="s">
        <v>13</v>
      </c>
      <c r="I81" s="35"/>
      <c r="J81" s="33" t="s">
        <v>13</v>
      </c>
      <c r="K81" s="89"/>
      <c r="L81" s="89"/>
      <c r="N81" s="34" t="s">
        <v>13</v>
      </c>
      <c r="O81" s="89"/>
      <c r="P81" s="33" t="s">
        <v>13</v>
      </c>
      <c r="Q81" s="89"/>
      <c r="R81" s="74"/>
    </row>
    <row r="82" spans="2:18" x14ac:dyDescent="0.25">
      <c r="B82" s="49"/>
      <c r="H82" s="31" t="s">
        <v>24</v>
      </c>
      <c r="I82" s="32"/>
      <c r="J82" s="33" t="s">
        <v>13</v>
      </c>
      <c r="K82" s="91"/>
      <c r="L82" s="91"/>
      <c r="N82" s="31" t="s">
        <v>24</v>
      </c>
      <c r="O82" s="91"/>
      <c r="P82" s="33" t="s">
        <v>13</v>
      </c>
      <c r="Q82" s="91"/>
      <c r="R82" s="72"/>
    </row>
    <row r="83" spans="2:18" s="40" customFormat="1" x14ac:dyDescent="0.25">
      <c r="B83" s="49"/>
      <c r="C83" s="27"/>
      <c r="D83" s="27"/>
      <c r="E83" s="27"/>
      <c r="F83" s="27"/>
      <c r="G83" s="27"/>
      <c r="H83" s="34" t="s">
        <v>25</v>
      </c>
      <c r="I83" s="35">
        <v>-230</v>
      </c>
      <c r="J83" s="33" t="s">
        <v>20</v>
      </c>
      <c r="K83" s="93">
        <v>6.9</v>
      </c>
      <c r="L83" s="89">
        <f>I83*K83</f>
        <v>-1587</v>
      </c>
      <c r="M83" s="27"/>
      <c r="N83" s="34" t="s">
        <v>25</v>
      </c>
      <c r="O83" s="89">
        <v>-230</v>
      </c>
      <c r="P83" s="33" t="s">
        <v>20</v>
      </c>
      <c r="Q83" s="93">
        <v>6.9</v>
      </c>
      <c r="R83" s="74">
        <f>O83*Q83</f>
        <v>-1587</v>
      </c>
    </row>
    <row r="84" spans="2:18" s="40" customFormat="1" ht="14.4" x14ac:dyDescent="0.3">
      <c r="B84" s="111"/>
      <c r="H84" s="37" t="str">
        <f>H147</f>
        <v>Tillæg udsæd konsum ift. foder</v>
      </c>
      <c r="I84" s="38">
        <f>I83</f>
        <v>-230</v>
      </c>
      <c r="J84" s="39" t="str">
        <f t="shared" ref="J84:K84" si="49">J147</f>
        <v>Kg</v>
      </c>
      <c r="K84" s="115">
        <f t="shared" si="49"/>
        <v>1</v>
      </c>
      <c r="L84" s="92">
        <f>I84*K84</f>
        <v>-230</v>
      </c>
      <c r="N84" s="37" t="str">
        <f>H84</f>
        <v>Tillæg udsæd konsum ift. foder</v>
      </c>
      <c r="O84" s="90">
        <f t="shared" ref="O84:R84" si="50">I84</f>
        <v>-230</v>
      </c>
      <c r="P84" s="39" t="str">
        <f t="shared" si="50"/>
        <v>Kg</v>
      </c>
      <c r="Q84" s="115">
        <f t="shared" si="50"/>
        <v>1</v>
      </c>
      <c r="R84" s="88">
        <f t="shared" si="50"/>
        <v>-230</v>
      </c>
    </row>
    <row r="85" spans="2:18" ht="14.4" x14ac:dyDescent="0.3">
      <c r="B85" s="111"/>
      <c r="C85" s="40"/>
      <c r="D85" s="40"/>
      <c r="E85" s="40"/>
      <c r="F85" s="40"/>
      <c r="G85" s="40"/>
      <c r="H85" s="37" t="str">
        <f>H148</f>
        <v>Parti afgrøde til rens af anlæg</v>
      </c>
      <c r="I85" s="45">
        <f t="shared" ref="I85:L85" si="51">I148</f>
        <v>-5</v>
      </c>
      <c r="J85" s="39" t="str">
        <f t="shared" si="51"/>
        <v>hkg</v>
      </c>
      <c r="K85" s="90">
        <f t="shared" si="51"/>
        <v>200</v>
      </c>
      <c r="L85" s="135">
        <f t="shared" si="51"/>
        <v>-66.666666666666671</v>
      </c>
      <c r="M85" s="40"/>
      <c r="N85" s="37" t="str">
        <f>H85</f>
        <v>Parti afgrøde til rens af anlæg</v>
      </c>
      <c r="O85" s="90">
        <f t="shared" ref="O85" si="52">I85</f>
        <v>-5</v>
      </c>
      <c r="P85" s="39" t="str">
        <f t="shared" ref="P85" si="53">J85</f>
        <v>hkg</v>
      </c>
      <c r="Q85" s="90">
        <f t="shared" ref="Q85" si="54">K85</f>
        <v>200</v>
      </c>
      <c r="R85" s="137">
        <f t="shared" ref="R85" si="55">L85</f>
        <v>-66.666666666666671</v>
      </c>
    </row>
    <row r="86" spans="2:18" x14ac:dyDescent="0.25">
      <c r="B86" s="49"/>
      <c r="H86" s="31" t="s">
        <v>26</v>
      </c>
      <c r="I86" s="32"/>
      <c r="J86" s="33" t="s">
        <v>13</v>
      </c>
      <c r="K86" s="91"/>
      <c r="L86" s="91">
        <f>SUM(L83:L85)</f>
        <v>-1883.6666666666667</v>
      </c>
      <c r="N86" s="31" t="s">
        <v>26</v>
      </c>
      <c r="O86" s="91"/>
      <c r="P86" s="33" t="s">
        <v>13</v>
      </c>
      <c r="Q86" s="91"/>
      <c r="R86" s="72">
        <f>SUM(R83:R85)</f>
        <v>-1883.6666666666667</v>
      </c>
    </row>
    <row r="87" spans="2:18" x14ac:dyDescent="0.25">
      <c r="B87" s="49"/>
      <c r="H87" s="31" t="s">
        <v>27</v>
      </c>
      <c r="I87" s="32"/>
      <c r="J87" s="33" t="s">
        <v>13</v>
      </c>
      <c r="K87" s="91"/>
      <c r="L87" s="91">
        <f>SUM(L80,L86)</f>
        <v>13846.333333333334</v>
      </c>
      <c r="N87" s="31" t="s">
        <v>27</v>
      </c>
      <c r="O87" s="91"/>
      <c r="P87" s="33" t="s">
        <v>13</v>
      </c>
      <c r="Q87" s="91"/>
      <c r="R87" s="72">
        <f>SUM(R80,R86)</f>
        <v>13846.333333333334</v>
      </c>
    </row>
    <row r="88" spans="2:18" x14ac:dyDescent="0.25">
      <c r="B88" s="49"/>
      <c r="H88" s="34" t="s">
        <v>13</v>
      </c>
      <c r="I88" s="35"/>
      <c r="J88" s="33" t="s">
        <v>13</v>
      </c>
      <c r="K88" s="89"/>
      <c r="L88" s="89"/>
      <c r="N88" s="34" t="s">
        <v>13</v>
      </c>
      <c r="O88" s="89"/>
      <c r="P88" s="33" t="s">
        <v>13</v>
      </c>
      <c r="Q88" s="89"/>
      <c r="R88" s="74"/>
    </row>
    <row r="89" spans="2:18" x14ac:dyDescent="0.25">
      <c r="B89" s="49"/>
      <c r="H89" s="31" t="s">
        <v>28</v>
      </c>
      <c r="I89" s="32"/>
      <c r="J89" s="33" t="s">
        <v>13</v>
      </c>
      <c r="K89" s="91"/>
      <c r="L89" s="91"/>
      <c r="N89" s="31" t="s">
        <v>28</v>
      </c>
      <c r="O89" s="91"/>
      <c r="P89" s="33" t="s">
        <v>13</v>
      </c>
      <c r="Q89" s="91"/>
      <c r="R89" s="72"/>
    </row>
    <row r="90" spans="2:18" x14ac:dyDescent="0.25">
      <c r="B90" s="49"/>
      <c r="H90" s="34" t="s">
        <v>29</v>
      </c>
      <c r="I90" s="35">
        <v>-1</v>
      </c>
      <c r="J90" s="33" t="s">
        <v>13</v>
      </c>
      <c r="K90" s="89">
        <v>653</v>
      </c>
      <c r="L90" s="89">
        <f t="shared" ref="L90:L108" si="56">I90*K90</f>
        <v>-653</v>
      </c>
      <c r="N90" s="34" t="s">
        <v>29</v>
      </c>
      <c r="O90" s="89">
        <v>-1</v>
      </c>
      <c r="P90" s="33" t="s">
        <v>13</v>
      </c>
      <c r="Q90" s="89">
        <v>725</v>
      </c>
      <c r="R90" s="74">
        <f t="shared" ref="R90:R105" si="57">O90*Q90</f>
        <v>-725</v>
      </c>
    </row>
    <row r="91" spans="2:18" s="40" customFormat="1" x14ac:dyDescent="0.25">
      <c r="B91" s="49"/>
      <c r="C91" s="27"/>
      <c r="D91" s="27"/>
      <c r="E91" s="27"/>
      <c r="F91" s="27"/>
      <c r="G91" s="27"/>
      <c r="H91" s="34" t="s">
        <v>30</v>
      </c>
      <c r="I91" s="35">
        <v>-3</v>
      </c>
      <c r="J91" s="33" t="s">
        <v>13</v>
      </c>
      <c r="K91" s="89">
        <v>203</v>
      </c>
      <c r="L91" s="89">
        <f t="shared" si="56"/>
        <v>-609</v>
      </c>
      <c r="M91" s="27"/>
      <c r="N91" s="34" t="s">
        <v>30</v>
      </c>
      <c r="O91" s="89">
        <v>-3</v>
      </c>
      <c r="P91" s="33" t="s">
        <v>13</v>
      </c>
      <c r="Q91" s="89">
        <v>225</v>
      </c>
      <c r="R91" s="74">
        <f t="shared" si="57"/>
        <v>-675</v>
      </c>
    </row>
    <row r="92" spans="2:18" ht="14.4" x14ac:dyDescent="0.3">
      <c r="B92" s="111"/>
      <c r="C92" s="40"/>
      <c r="D92" s="40"/>
      <c r="E92" s="40"/>
      <c r="F92" s="40"/>
      <c r="G92" s="40"/>
      <c r="H92" s="37" t="str">
        <f>H155</f>
        <v>Rengøring af såmaskine inden såning (time)</v>
      </c>
      <c r="I92" s="45">
        <f t="shared" ref="I92:L92" si="58">I155</f>
        <v>-1</v>
      </c>
      <c r="J92" s="39" t="str">
        <f t="shared" si="58"/>
        <v>timer pr. såning</v>
      </c>
      <c r="K92" s="90">
        <f t="shared" si="58"/>
        <v>225</v>
      </c>
      <c r="L92" s="90">
        <f t="shared" si="58"/>
        <v>-15</v>
      </c>
      <c r="M92" s="40"/>
      <c r="N92" s="37" t="str">
        <f>H92</f>
        <v>Rengøring af såmaskine inden såning (time)</v>
      </c>
      <c r="O92" s="45">
        <f t="shared" ref="O92:R92" si="59">I92</f>
        <v>-1</v>
      </c>
      <c r="P92" s="37" t="str">
        <f t="shared" si="59"/>
        <v>timer pr. såning</v>
      </c>
      <c r="Q92" s="45">
        <f t="shared" si="59"/>
        <v>225</v>
      </c>
      <c r="R92" s="45">
        <f t="shared" si="59"/>
        <v>-15</v>
      </c>
    </row>
    <row r="93" spans="2:18" x14ac:dyDescent="0.25">
      <c r="B93" s="49"/>
      <c r="H93" s="34" t="s">
        <v>31</v>
      </c>
      <c r="I93" s="35">
        <v>-1</v>
      </c>
      <c r="J93" s="33" t="s">
        <v>13</v>
      </c>
      <c r="K93" s="89">
        <v>380</v>
      </c>
      <c r="L93" s="89">
        <f t="shared" si="56"/>
        <v>-380</v>
      </c>
      <c r="N93" s="34" t="s">
        <v>31</v>
      </c>
      <c r="O93" s="89">
        <v>-1</v>
      </c>
      <c r="P93" s="33" t="s">
        <v>13</v>
      </c>
      <c r="Q93" s="89">
        <v>400</v>
      </c>
      <c r="R93" s="74">
        <f t="shared" si="57"/>
        <v>-400</v>
      </c>
    </row>
    <row r="94" spans="2:18" s="40" customFormat="1" x14ac:dyDescent="0.25">
      <c r="B94" s="49"/>
      <c r="C94" s="27"/>
      <c r="D94" s="27"/>
      <c r="E94" s="27"/>
      <c r="F94" s="27"/>
      <c r="G94" s="27"/>
      <c r="H94" s="34" t="s">
        <v>117</v>
      </c>
      <c r="I94" s="35">
        <v>-3</v>
      </c>
      <c r="J94" s="33" t="s">
        <v>13</v>
      </c>
      <c r="K94" s="89">
        <v>175</v>
      </c>
      <c r="L94" s="89">
        <f t="shared" si="56"/>
        <v>-525</v>
      </c>
      <c r="M94" s="27"/>
      <c r="N94" s="34" t="s">
        <v>42</v>
      </c>
      <c r="O94" s="89">
        <v>-3</v>
      </c>
      <c r="P94" s="33" t="s">
        <v>13</v>
      </c>
      <c r="Q94" s="89">
        <v>160</v>
      </c>
      <c r="R94" s="74">
        <f t="shared" si="57"/>
        <v>-480</v>
      </c>
    </row>
    <row r="95" spans="2:18" s="40" customFormat="1" ht="14.4" x14ac:dyDescent="0.3">
      <c r="B95" s="111"/>
      <c r="H95" s="37" t="str">
        <f t="shared" ref="H95:I101" si="60">H159</f>
        <v>Lugning (time)</v>
      </c>
      <c r="I95" s="45">
        <f t="shared" si="60"/>
        <v>0</v>
      </c>
      <c r="J95" s="39"/>
      <c r="K95" s="90">
        <f t="shared" ref="K95:L101" si="61">K159</f>
        <v>225</v>
      </c>
      <c r="L95" s="90">
        <f t="shared" si="61"/>
        <v>0</v>
      </c>
      <c r="N95" s="37" t="str">
        <f>H95</f>
        <v>Lugning (time)</v>
      </c>
      <c r="O95" s="90">
        <f t="shared" ref="O95:R95" si="62">I95</f>
        <v>0</v>
      </c>
      <c r="P95" s="39"/>
      <c r="Q95" s="90">
        <f t="shared" si="62"/>
        <v>225</v>
      </c>
      <c r="R95" s="88">
        <f t="shared" si="62"/>
        <v>0</v>
      </c>
    </row>
    <row r="96" spans="2:18" s="40" customFormat="1" ht="14.4" x14ac:dyDescent="0.3">
      <c r="B96" s="111"/>
      <c r="H96" s="37" t="str">
        <f t="shared" si="60"/>
        <v>Ekstra rengøring af mejetærsker (time)</v>
      </c>
      <c r="I96" s="45">
        <f t="shared" si="60"/>
        <v>-2</v>
      </c>
      <c r="J96" s="39" t="str">
        <f>J160</f>
        <v>timer pr. høst</v>
      </c>
      <c r="K96" s="90">
        <f t="shared" si="61"/>
        <v>225</v>
      </c>
      <c r="L96" s="90">
        <f t="shared" si="61"/>
        <v>-30</v>
      </c>
      <c r="N96" s="37" t="str">
        <f t="shared" ref="N96:N101" si="63">H96</f>
        <v>Ekstra rengøring af mejetærsker (time)</v>
      </c>
      <c r="O96" s="90">
        <f t="shared" ref="O96:O101" si="64">I96</f>
        <v>-2</v>
      </c>
      <c r="P96" s="39" t="str">
        <f t="shared" ref="P96:P100" si="65">J96</f>
        <v>timer pr. høst</v>
      </c>
      <c r="Q96" s="90">
        <f t="shared" ref="Q96:Q101" si="66">K96</f>
        <v>225</v>
      </c>
      <c r="R96" s="88">
        <f t="shared" ref="R96:R101" si="67">L96</f>
        <v>-30</v>
      </c>
    </row>
    <row r="97" spans="2:18" s="40" customFormat="1" ht="14.4" x14ac:dyDescent="0.3">
      <c r="B97" s="111"/>
      <c r="H97" s="37" t="str">
        <f t="shared" si="60"/>
        <v>Ekstra rengøring af vogne  (time)</v>
      </c>
      <c r="I97" s="45">
        <f t="shared" si="60"/>
        <v>-1</v>
      </c>
      <c r="J97" s="39" t="str">
        <f>J161</f>
        <v>timer pr. høst</v>
      </c>
      <c r="K97" s="90">
        <f t="shared" si="61"/>
        <v>225</v>
      </c>
      <c r="L97" s="90">
        <f t="shared" si="61"/>
        <v>-15</v>
      </c>
      <c r="N97" s="37" t="str">
        <f t="shared" si="63"/>
        <v>Ekstra rengøring af vogne  (time)</v>
      </c>
      <c r="O97" s="90">
        <f t="shared" si="64"/>
        <v>-1</v>
      </c>
      <c r="P97" s="39" t="str">
        <f t="shared" si="65"/>
        <v>timer pr. høst</v>
      </c>
      <c r="Q97" s="90">
        <f t="shared" si="66"/>
        <v>225</v>
      </c>
      <c r="R97" s="88">
        <f t="shared" si="67"/>
        <v>-15</v>
      </c>
    </row>
    <row r="98" spans="2:18" s="40" customFormat="1" ht="14.4" x14ac:dyDescent="0.3">
      <c r="B98" s="111"/>
      <c r="H98" s="37" t="str">
        <f t="shared" si="60"/>
        <v>Ekstra rengøring af silo/lager (time)</v>
      </c>
      <c r="I98" s="45">
        <f t="shared" si="60"/>
        <v>-4</v>
      </c>
      <c r="J98" s="39" t="str">
        <f>J162</f>
        <v>timer pr. høst</v>
      </c>
      <c r="K98" s="90">
        <f t="shared" si="61"/>
        <v>225</v>
      </c>
      <c r="L98" s="90">
        <f t="shared" si="61"/>
        <v>-60</v>
      </c>
      <c r="N98" s="37" t="str">
        <f t="shared" si="63"/>
        <v>Ekstra rengøring af silo/lager (time)</v>
      </c>
      <c r="O98" s="90">
        <f t="shared" si="64"/>
        <v>-4</v>
      </c>
      <c r="P98" s="39" t="str">
        <f t="shared" si="65"/>
        <v>timer pr. høst</v>
      </c>
      <c r="Q98" s="90">
        <f t="shared" si="66"/>
        <v>225</v>
      </c>
      <c r="R98" s="88">
        <f t="shared" si="67"/>
        <v>-60</v>
      </c>
    </row>
    <row r="99" spans="2:18" s="40" customFormat="1" ht="14.4" x14ac:dyDescent="0.3">
      <c r="B99" s="111"/>
      <c r="H99" s="37" t="str">
        <f t="shared" si="60"/>
        <v>Ekstra rengøring af transportanlæg (time)</v>
      </c>
      <c r="I99" s="45">
        <f t="shared" si="60"/>
        <v>-2</v>
      </c>
      <c r="J99" s="39" t="str">
        <f>J163</f>
        <v>timer pr. høst</v>
      </c>
      <c r="K99" s="90">
        <f t="shared" si="61"/>
        <v>225</v>
      </c>
      <c r="L99" s="90">
        <f t="shared" si="61"/>
        <v>-30</v>
      </c>
      <c r="N99" s="37" t="str">
        <f t="shared" si="63"/>
        <v>Ekstra rengøring af transportanlæg (time)</v>
      </c>
      <c r="O99" s="90">
        <f t="shared" si="64"/>
        <v>-2</v>
      </c>
      <c r="P99" s="39" t="str">
        <f t="shared" si="65"/>
        <v>timer pr. høst</v>
      </c>
      <c r="Q99" s="90">
        <f t="shared" si="66"/>
        <v>225</v>
      </c>
      <c r="R99" s="88">
        <f t="shared" si="67"/>
        <v>-30</v>
      </c>
    </row>
    <row r="100" spans="2:18" s="40" customFormat="1" ht="14.4" x14ac:dyDescent="0.3">
      <c r="B100" s="111"/>
      <c r="H100" s="37" t="str">
        <f t="shared" si="60"/>
        <v>Ekstra skadedyrssikring</v>
      </c>
      <c r="I100" s="45">
        <f t="shared" si="60"/>
        <v>-1</v>
      </c>
      <c r="J100" s="39" t="str">
        <f>J164</f>
        <v>stk.</v>
      </c>
      <c r="K100" s="90">
        <f t="shared" si="61"/>
        <v>0</v>
      </c>
      <c r="L100" s="90">
        <f t="shared" si="61"/>
        <v>-20</v>
      </c>
      <c r="N100" s="37" t="str">
        <f t="shared" si="63"/>
        <v>Ekstra skadedyrssikring</v>
      </c>
      <c r="O100" s="90">
        <f t="shared" si="64"/>
        <v>-1</v>
      </c>
      <c r="P100" s="39" t="str">
        <f t="shared" si="65"/>
        <v>stk.</v>
      </c>
      <c r="Q100" s="90">
        <f t="shared" si="66"/>
        <v>0</v>
      </c>
      <c r="R100" s="88">
        <f t="shared" si="67"/>
        <v>-20</v>
      </c>
    </row>
    <row r="101" spans="2:18" ht="14.4" x14ac:dyDescent="0.3">
      <c r="B101" s="111"/>
      <c r="C101" s="40"/>
      <c r="D101" s="40"/>
      <c r="E101" s="40"/>
      <c r="F101" s="40"/>
      <c r="G101" s="40"/>
      <c r="H101" s="37" t="str">
        <f t="shared" si="60"/>
        <v>Skårlægning</v>
      </c>
      <c r="I101" s="45">
        <f t="shared" si="60"/>
        <v>-1</v>
      </c>
      <c r="J101" s="39"/>
      <c r="K101" s="90">
        <f t="shared" si="61"/>
        <v>500</v>
      </c>
      <c r="L101" s="90">
        <f t="shared" si="61"/>
        <v>-500</v>
      </c>
      <c r="M101" s="40"/>
      <c r="N101" s="37" t="str">
        <f t="shared" si="63"/>
        <v>Skårlægning</v>
      </c>
      <c r="O101" s="90">
        <f t="shared" si="64"/>
        <v>-1</v>
      </c>
      <c r="P101" s="39"/>
      <c r="Q101" s="90">
        <f t="shared" si="66"/>
        <v>500</v>
      </c>
      <c r="R101" s="88">
        <f t="shared" si="67"/>
        <v>-500</v>
      </c>
    </row>
    <row r="102" spans="2:18" x14ac:dyDescent="0.25">
      <c r="B102" s="49"/>
      <c r="H102" s="34" t="s">
        <v>34</v>
      </c>
      <c r="I102" s="35">
        <v>-1</v>
      </c>
      <c r="J102" s="33" t="s">
        <v>13</v>
      </c>
      <c r="K102" s="89">
        <v>1173</v>
      </c>
      <c r="L102" s="89">
        <f t="shared" si="56"/>
        <v>-1173</v>
      </c>
      <c r="N102" s="34" t="s">
        <v>34</v>
      </c>
      <c r="O102" s="89">
        <v>-1</v>
      </c>
      <c r="P102" s="33" t="s">
        <v>13</v>
      </c>
      <c r="Q102" s="89">
        <v>1173</v>
      </c>
      <c r="R102" s="74">
        <f t="shared" si="57"/>
        <v>-1173</v>
      </c>
    </row>
    <row r="103" spans="2:18" x14ac:dyDescent="0.25">
      <c r="B103" s="49"/>
      <c r="H103" s="34" t="s">
        <v>43</v>
      </c>
      <c r="I103" s="35">
        <v>-1</v>
      </c>
      <c r="J103" s="33" t="s">
        <v>13</v>
      </c>
      <c r="K103" s="89">
        <v>335</v>
      </c>
      <c r="L103" s="89">
        <f t="shared" si="56"/>
        <v>-335</v>
      </c>
      <c r="N103" s="34" t="s">
        <v>43</v>
      </c>
      <c r="O103" s="89">
        <v>-1</v>
      </c>
      <c r="P103" s="33" t="s">
        <v>13</v>
      </c>
      <c r="Q103" s="89">
        <v>335</v>
      </c>
      <c r="R103" s="74">
        <f t="shared" si="57"/>
        <v>-335</v>
      </c>
    </row>
    <row r="104" spans="2:18" s="40" customFormat="1" ht="14.4" x14ac:dyDescent="0.3">
      <c r="B104" s="111"/>
      <c r="H104" s="37" t="str">
        <f>H168</f>
        <v>Ekstra skånsomhed ved håndtering</v>
      </c>
      <c r="I104" s="45">
        <f t="shared" ref="I104:L104" si="68">I168</f>
        <v>-1</v>
      </c>
      <c r="J104" s="37"/>
      <c r="K104" s="45">
        <f t="shared" si="68"/>
        <v>100</v>
      </c>
      <c r="L104" s="45">
        <f t="shared" si="68"/>
        <v>-100</v>
      </c>
      <c r="N104" s="37" t="str">
        <f>H104</f>
        <v>Ekstra skånsomhed ved håndtering</v>
      </c>
      <c r="O104" s="45">
        <f t="shared" ref="O104:R104" si="69">I104</f>
        <v>-1</v>
      </c>
      <c r="P104" s="37"/>
      <c r="Q104" s="45">
        <f t="shared" si="69"/>
        <v>100</v>
      </c>
      <c r="R104" s="45">
        <f t="shared" si="69"/>
        <v>-100</v>
      </c>
    </row>
    <row r="105" spans="2:18" x14ac:dyDescent="0.25">
      <c r="B105" s="49"/>
      <c r="H105" s="34" t="s">
        <v>44</v>
      </c>
      <c r="I105" s="35">
        <v>-3700</v>
      </c>
      <c r="J105" s="33" t="s">
        <v>13</v>
      </c>
      <c r="K105" s="93">
        <v>0.16</v>
      </c>
      <c r="L105" s="89">
        <f t="shared" si="56"/>
        <v>-592</v>
      </c>
      <c r="N105" s="34" t="s">
        <v>44</v>
      </c>
      <c r="O105" s="89">
        <v>-3700</v>
      </c>
      <c r="P105" s="33" t="s">
        <v>13</v>
      </c>
      <c r="Q105" s="93">
        <v>0.16</v>
      </c>
      <c r="R105" s="74">
        <f t="shared" si="57"/>
        <v>-592</v>
      </c>
    </row>
    <row r="106" spans="2:18" x14ac:dyDescent="0.25">
      <c r="B106" s="49"/>
      <c r="H106" s="34" t="s">
        <v>69</v>
      </c>
      <c r="I106" s="35">
        <v>-1</v>
      </c>
      <c r="J106" s="33" t="s">
        <v>13</v>
      </c>
      <c r="K106" s="89">
        <v>1225</v>
      </c>
      <c r="L106" s="89">
        <f t="shared" si="56"/>
        <v>-1225</v>
      </c>
      <c r="N106" s="34" t="s">
        <v>37</v>
      </c>
      <c r="O106" s="89"/>
      <c r="P106" s="33" t="s">
        <v>13</v>
      </c>
      <c r="Q106" s="89"/>
      <c r="R106" s="74">
        <v>-800</v>
      </c>
    </row>
    <row r="107" spans="2:18" ht="14.4" x14ac:dyDescent="0.3">
      <c r="B107" s="49"/>
      <c r="H107" s="34" t="s">
        <v>70</v>
      </c>
      <c r="I107" s="35">
        <v>-2</v>
      </c>
      <c r="J107" s="33" t="s">
        <v>13</v>
      </c>
      <c r="K107" s="89">
        <v>125</v>
      </c>
      <c r="L107" s="89">
        <f t="shared" si="56"/>
        <v>-250</v>
      </c>
      <c r="N107" s="37" t="str">
        <f>H110</f>
        <v>Øvrige ekstraomkostninger konsum</v>
      </c>
      <c r="O107" s="90">
        <f t="shared" ref="O107:R107" si="70">I110</f>
        <v>-1</v>
      </c>
      <c r="P107" s="39"/>
      <c r="Q107" s="90">
        <f t="shared" si="70"/>
        <v>100</v>
      </c>
      <c r="R107" s="88">
        <f t="shared" si="70"/>
        <v>-100</v>
      </c>
    </row>
    <row r="108" spans="2:18" x14ac:dyDescent="0.25">
      <c r="B108" s="49"/>
      <c r="H108" s="34" t="s">
        <v>71</v>
      </c>
      <c r="I108" s="35">
        <v>-75</v>
      </c>
      <c r="J108" s="33" t="s">
        <v>13</v>
      </c>
      <c r="K108" s="89">
        <v>10</v>
      </c>
      <c r="L108" s="89">
        <f t="shared" si="56"/>
        <v>-750</v>
      </c>
      <c r="N108" s="31" t="s">
        <v>38</v>
      </c>
      <c r="O108" s="32"/>
      <c r="P108" s="33" t="s">
        <v>13</v>
      </c>
      <c r="Q108" s="32"/>
      <c r="R108" s="72">
        <f>SUM(R90:R107)</f>
        <v>-6050</v>
      </c>
    </row>
    <row r="109" spans="2:18" s="40" customFormat="1" x14ac:dyDescent="0.25">
      <c r="B109" s="49"/>
      <c r="C109" s="27"/>
      <c r="D109" s="27"/>
      <c r="E109" s="27"/>
      <c r="F109" s="27"/>
      <c r="G109" s="27"/>
      <c r="H109" s="34" t="s">
        <v>37</v>
      </c>
      <c r="I109" s="35"/>
      <c r="J109" s="33" t="s">
        <v>13</v>
      </c>
      <c r="K109" s="89"/>
      <c r="L109" s="89">
        <v>-800</v>
      </c>
      <c r="M109" s="27"/>
      <c r="N109" s="34" t="s">
        <v>39</v>
      </c>
      <c r="O109" s="35"/>
      <c r="P109" s="33" t="s">
        <v>13</v>
      </c>
      <c r="Q109" s="35"/>
      <c r="R109" s="74">
        <f>SUM(R87,R108)</f>
        <v>7796.3333333333339</v>
      </c>
    </row>
    <row r="110" spans="2:18" ht="14.4" x14ac:dyDescent="0.3">
      <c r="B110" s="111"/>
      <c r="C110" s="40"/>
      <c r="D110" s="40"/>
      <c r="E110" s="40"/>
      <c r="F110" s="40"/>
      <c r="G110" s="40"/>
      <c r="H110" s="37" t="str">
        <f>H171</f>
        <v>Øvrige ekstraomkostninger konsum</v>
      </c>
      <c r="I110" s="45">
        <f t="shared" ref="I110:L110" si="71">I171</f>
        <v>-1</v>
      </c>
      <c r="J110" s="39"/>
      <c r="K110" s="90">
        <f t="shared" si="71"/>
        <v>100</v>
      </c>
      <c r="L110" s="90">
        <f t="shared" si="71"/>
        <v>-100</v>
      </c>
      <c r="M110" s="40"/>
      <c r="N110" s="78"/>
      <c r="O110" s="79"/>
      <c r="P110" s="80"/>
      <c r="Q110" s="79"/>
      <c r="R110" s="98"/>
    </row>
    <row r="111" spans="2:18" ht="14.4" x14ac:dyDescent="0.3">
      <c r="B111" s="49"/>
      <c r="H111" s="31" t="s">
        <v>38</v>
      </c>
      <c r="I111" s="32"/>
      <c r="J111" s="33" t="s">
        <v>13</v>
      </c>
      <c r="K111" s="32"/>
      <c r="L111" s="32">
        <f>SUM(L90:L110)</f>
        <v>-8162</v>
      </c>
      <c r="N111" s="86"/>
      <c r="O111" s="112"/>
      <c r="P111" s="113"/>
      <c r="Q111" s="112"/>
      <c r="R111" s="114"/>
    </row>
    <row r="112" spans="2:18" x14ac:dyDescent="0.25">
      <c r="B112" s="49"/>
      <c r="H112" s="34" t="s">
        <v>39</v>
      </c>
      <c r="I112" s="35"/>
      <c r="J112" s="33" t="s">
        <v>13</v>
      </c>
      <c r="K112" s="35"/>
      <c r="L112" s="35">
        <f>SUM(L87,L111)</f>
        <v>5684.3333333333339</v>
      </c>
      <c r="N112" s="78"/>
      <c r="O112" s="79"/>
      <c r="P112" s="80"/>
      <c r="Q112" s="79"/>
      <c r="R112" s="98"/>
    </row>
    <row r="113" spans="2:18" x14ac:dyDescent="0.25">
      <c r="B113" s="49"/>
      <c r="H113" s="78"/>
      <c r="I113" s="79"/>
      <c r="J113" s="80"/>
      <c r="K113" s="79"/>
      <c r="L113" s="79"/>
      <c r="N113" s="78"/>
      <c r="O113" s="79"/>
      <c r="P113" s="80"/>
      <c r="Q113" s="79"/>
      <c r="R113" s="98"/>
    </row>
    <row r="114" spans="2:18" x14ac:dyDescent="0.25">
      <c r="B114" s="49"/>
      <c r="H114" s="71" t="s">
        <v>125</v>
      </c>
      <c r="I114" s="32" t="s">
        <v>124</v>
      </c>
      <c r="J114" s="33"/>
      <c r="K114" s="32"/>
      <c r="L114" s="66">
        <f>'START HER'!$C67/100</f>
        <v>4.05</v>
      </c>
      <c r="N114" s="71" t="s">
        <v>125</v>
      </c>
      <c r="O114" s="32" t="s">
        <v>124</v>
      </c>
      <c r="P114" s="33"/>
      <c r="Q114" s="32"/>
      <c r="R114" s="81">
        <f>'START HER'!$C67/100</f>
        <v>4.05</v>
      </c>
    </row>
    <row r="115" spans="2:18" x14ac:dyDescent="0.25">
      <c r="B115" s="51"/>
      <c r="C115" s="108"/>
      <c r="D115" s="80"/>
      <c r="E115" s="108"/>
      <c r="F115" s="109"/>
      <c r="H115" s="71" t="s">
        <v>123</v>
      </c>
      <c r="I115" s="32" t="s">
        <v>124</v>
      </c>
      <c r="J115" s="33"/>
      <c r="K115" s="32"/>
      <c r="L115" s="66">
        <f>('LÅST kalkuler foder'!L76-L112)/I76</f>
        <v>0.34909909909909892</v>
      </c>
      <c r="N115" s="71" t="s">
        <v>123</v>
      </c>
      <c r="O115" s="32" t="s">
        <v>124</v>
      </c>
      <c r="P115" s="33"/>
      <c r="Q115" s="32"/>
      <c r="R115" s="81">
        <f>('LÅST kalkuler foder'!R73-R109)/O76</f>
        <v>0.34909909909909892</v>
      </c>
    </row>
    <row r="116" spans="2:18" x14ac:dyDescent="0.25">
      <c r="B116" s="51"/>
      <c r="C116" s="108"/>
      <c r="D116" s="80"/>
      <c r="E116" s="108"/>
      <c r="F116" s="109"/>
      <c r="H116" s="71" t="s">
        <v>122</v>
      </c>
      <c r="I116" s="32" t="s">
        <v>124</v>
      </c>
      <c r="J116" s="33"/>
      <c r="K116" s="32"/>
      <c r="L116" s="66">
        <f>K76+L115</f>
        <v>4.3990990990990984</v>
      </c>
      <c r="N116" s="71" t="s">
        <v>122</v>
      </c>
      <c r="O116" s="32" t="s">
        <v>124</v>
      </c>
      <c r="P116" s="33"/>
      <c r="Q116" s="32"/>
      <c r="R116" s="81">
        <f>Q76+R115</f>
        <v>4.3990990990990984</v>
      </c>
    </row>
    <row r="117" spans="2:18" x14ac:dyDescent="0.25">
      <c r="B117" s="49"/>
      <c r="R117" s="68"/>
    </row>
    <row r="118" spans="2:18" x14ac:dyDescent="0.25">
      <c r="B118" s="51"/>
      <c r="H118" s="168" t="s">
        <v>45</v>
      </c>
      <c r="I118" s="168"/>
      <c r="J118" s="168"/>
      <c r="K118" s="168"/>
      <c r="L118" s="168"/>
      <c r="N118" s="168" t="s">
        <v>45</v>
      </c>
      <c r="O118" s="168"/>
      <c r="P118" s="168"/>
      <c r="Q118" s="168"/>
      <c r="R118" s="169"/>
    </row>
    <row r="119" spans="2:18" x14ac:dyDescent="0.25">
      <c r="B119" s="51"/>
      <c r="H119" s="168"/>
      <c r="I119" s="168"/>
      <c r="J119" s="168"/>
      <c r="K119" s="168"/>
      <c r="L119" s="168"/>
      <c r="N119" s="168"/>
      <c r="O119" s="168"/>
      <c r="P119" s="168"/>
      <c r="Q119" s="168"/>
      <c r="R119" s="169"/>
    </row>
    <row r="120" spans="2:18" x14ac:dyDescent="0.25">
      <c r="B120" s="51"/>
      <c r="H120" s="168"/>
      <c r="I120" s="168"/>
      <c r="J120" s="168"/>
      <c r="K120" s="168"/>
      <c r="L120" s="168"/>
      <c r="N120" s="168"/>
      <c r="O120" s="168"/>
      <c r="P120" s="168"/>
      <c r="Q120" s="168"/>
      <c r="R120" s="169"/>
    </row>
    <row r="121" spans="2:18" x14ac:dyDescent="0.25">
      <c r="B121" s="51"/>
      <c r="H121" s="168"/>
      <c r="I121" s="168"/>
      <c r="J121" s="168"/>
      <c r="K121" s="168"/>
      <c r="L121" s="168"/>
      <c r="N121" s="168"/>
      <c r="O121" s="168"/>
      <c r="P121" s="168"/>
      <c r="Q121" s="168"/>
      <c r="R121" s="169"/>
    </row>
    <row r="122" spans="2:18" x14ac:dyDescent="0.25">
      <c r="B122" s="49"/>
      <c r="H122" s="168"/>
      <c r="I122" s="168"/>
      <c r="J122" s="168"/>
      <c r="K122" s="168"/>
      <c r="L122" s="168"/>
      <c r="N122" s="168"/>
      <c r="O122" s="168"/>
      <c r="P122" s="168"/>
      <c r="Q122" s="168"/>
      <c r="R122" s="169"/>
    </row>
    <row r="123" spans="2:18" x14ac:dyDescent="0.25">
      <c r="B123" s="61" t="s">
        <v>16</v>
      </c>
      <c r="C123" s="84"/>
      <c r="D123" s="84"/>
      <c r="E123" s="84"/>
      <c r="F123" s="84"/>
      <c r="G123" s="84"/>
      <c r="H123" s="62" t="s">
        <v>16</v>
      </c>
      <c r="I123" s="84"/>
      <c r="J123" s="84"/>
      <c r="K123" s="84"/>
      <c r="L123" s="84"/>
      <c r="M123" s="84"/>
      <c r="N123" s="62" t="s">
        <v>16</v>
      </c>
      <c r="O123" s="84"/>
      <c r="P123" s="84"/>
      <c r="Q123" s="84"/>
      <c r="R123" s="85"/>
    </row>
    <row r="124" spans="2:18" x14ac:dyDescent="0.25">
      <c r="B124" s="28"/>
      <c r="H124" s="28"/>
      <c r="N124" s="28"/>
    </row>
    <row r="125" spans="2:18" x14ac:dyDescent="0.25">
      <c r="B125" s="28"/>
      <c r="H125" s="28"/>
      <c r="N125" s="28"/>
    </row>
    <row r="126" spans="2:18" x14ac:dyDescent="0.25">
      <c r="B126" s="28"/>
      <c r="H126" s="28"/>
      <c r="N126" s="28"/>
    </row>
    <row r="127" spans="2:18" x14ac:dyDescent="0.25">
      <c r="B127" s="28"/>
      <c r="H127" s="28"/>
      <c r="N127" s="28"/>
    </row>
    <row r="128" spans="2:18" x14ac:dyDescent="0.25">
      <c r="B128" s="28"/>
      <c r="H128" s="28"/>
      <c r="N128" s="28"/>
    </row>
    <row r="129" spans="2:18" x14ac:dyDescent="0.25">
      <c r="B129" s="28"/>
      <c r="N129" s="28"/>
    </row>
    <row r="130" spans="2:18" x14ac:dyDescent="0.25">
      <c r="B130" s="46" t="s">
        <v>46</v>
      </c>
      <c r="C130" s="47" t="s">
        <v>86</v>
      </c>
      <c r="D130" s="47">
        <f>'START HER'!$F$24</f>
        <v>15</v>
      </c>
      <c r="E130" s="47" t="s">
        <v>76</v>
      </c>
      <c r="F130" s="47"/>
      <c r="G130" s="47"/>
      <c r="H130" s="47" t="s">
        <v>46</v>
      </c>
      <c r="I130" s="47" t="s">
        <v>86</v>
      </c>
      <c r="J130" s="47">
        <f>'START HER'!$F$24</f>
        <v>15</v>
      </c>
      <c r="K130" s="47" t="s">
        <v>76</v>
      </c>
      <c r="L130" s="47"/>
      <c r="M130" s="47"/>
      <c r="N130" s="47" t="s">
        <v>46</v>
      </c>
      <c r="O130" s="47" t="s">
        <v>86</v>
      </c>
      <c r="P130" s="47">
        <f>'START HER'!$F$24</f>
        <v>15</v>
      </c>
      <c r="Q130" s="47" t="s">
        <v>76</v>
      </c>
      <c r="R130" s="67"/>
    </row>
    <row r="131" spans="2:18" x14ac:dyDescent="0.25">
      <c r="B131" s="49" t="s">
        <v>1</v>
      </c>
      <c r="C131" s="28" t="s">
        <v>2</v>
      </c>
      <c r="H131" s="28" t="s">
        <v>1</v>
      </c>
      <c r="I131" s="28" t="s">
        <v>2</v>
      </c>
      <c r="N131" s="28" t="s">
        <v>1</v>
      </c>
      <c r="O131" s="28" t="s">
        <v>2</v>
      </c>
      <c r="R131" s="68"/>
    </row>
    <row r="132" spans="2:18" x14ac:dyDescent="0.25">
      <c r="B132" s="49" t="s">
        <v>3</v>
      </c>
      <c r="C132" s="28" t="s">
        <v>4</v>
      </c>
      <c r="H132" s="28" t="s">
        <v>3</v>
      </c>
      <c r="I132" s="28" t="s">
        <v>4</v>
      </c>
      <c r="N132" s="28" t="s">
        <v>3</v>
      </c>
      <c r="O132" s="28" t="s">
        <v>4</v>
      </c>
      <c r="R132" s="68"/>
    </row>
    <row r="133" spans="2:18" x14ac:dyDescent="0.25">
      <c r="B133" s="49" t="s">
        <v>5</v>
      </c>
      <c r="C133" s="28" t="s">
        <v>6</v>
      </c>
      <c r="H133" s="28" t="s">
        <v>5</v>
      </c>
      <c r="I133" s="28" t="s">
        <v>6</v>
      </c>
      <c r="N133" s="28" t="s">
        <v>5</v>
      </c>
      <c r="O133" s="28" t="s">
        <v>6</v>
      </c>
      <c r="R133" s="68"/>
    </row>
    <row r="134" spans="2:18" x14ac:dyDescent="0.25">
      <c r="B134" s="49" t="s">
        <v>7</v>
      </c>
      <c r="C134" s="28" t="s">
        <v>66</v>
      </c>
      <c r="H134" s="28" t="s">
        <v>7</v>
      </c>
      <c r="I134" s="28" t="s">
        <v>72</v>
      </c>
      <c r="N134" s="28" t="s">
        <v>7</v>
      </c>
      <c r="O134" s="28" t="s">
        <v>8</v>
      </c>
      <c r="R134" s="68"/>
    </row>
    <row r="135" spans="2:18" x14ac:dyDescent="0.25">
      <c r="B135" s="49" t="s">
        <v>9</v>
      </c>
      <c r="C135" s="28" t="s">
        <v>10</v>
      </c>
      <c r="H135" s="28" t="s">
        <v>9</v>
      </c>
      <c r="I135" s="28" t="s">
        <v>10</v>
      </c>
      <c r="N135" s="28" t="s">
        <v>9</v>
      </c>
      <c r="O135" s="28" t="s">
        <v>10</v>
      </c>
      <c r="R135" s="68"/>
    </row>
    <row r="136" spans="2:18" x14ac:dyDescent="0.25">
      <c r="B136" s="51"/>
      <c r="R136" s="68"/>
    </row>
    <row r="137" spans="2:18" x14ac:dyDescent="0.25">
      <c r="B137" s="69" t="s">
        <v>11</v>
      </c>
      <c r="C137" s="30" t="s">
        <v>12</v>
      </c>
      <c r="D137" s="30" t="s">
        <v>13</v>
      </c>
      <c r="E137" s="30" t="s">
        <v>14</v>
      </c>
      <c r="F137" s="30" t="s">
        <v>15</v>
      </c>
      <c r="H137" s="29" t="s">
        <v>11</v>
      </c>
      <c r="I137" s="30" t="s">
        <v>12</v>
      </c>
      <c r="J137" s="30" t="s">
        <v>13</v>
      </c>
      <c r="K137" s="30" t="s">
        <v>14</v>
      </c>
      <c r="L137" s="30" t="s">
        <v>15</v>
      </c>
      <c r="N137" s="29" t="s">
        <v>11</v>
      </c>
      <c r="O137" s="30" t="s">
        <v>12</v>
      </c>
      <c r="P137" s="30" t="s">
        <v>13</v>
      </c>
      <c r="Q137" s="30" t="s">
        <v>14</v>
      </c>
      <c r="R137" s="70" t="s">
        <v>15</v>
      </c>
    </row>
    <row r="138" spans="2:18" x14ac:dyDescent="0.25">
      <c r="B138" s="71" t="s">
        <v>18</v>
      </c>
      <c r="C138" s="32"/>
      <c r="D138" s="33" t="s">
        <v>13</v>
      </c>
      <c r="E138" s="32"/>
      <c r="F138" s="32"/>
      <c r="H138" s="31" t="s">
        <v>18</v>
      </c>
      <c r="I138" s="32"/>
      <c r="J138" s="33" t="s">
        <v>13</v>
      </c>
      <c r="K138" s="32"/>
      <c r="L138" s="32"/>
      <c r="N138" s="31" t="s">
        <v>18</v>
      </c>
      <c r="O138" s="32"/>
      <c r="P138" s="33" t="s">
        <v>13</v>
      </c>
      <c r="Q138" s="32"/>
      <c r="R138" s="72"/>
    </row>
    <row r="139" spans="2:18" s="40" customFormat="1" x14ac:dyDescent="0.25">
      <c r="B139" s="73" t="s">
        <v>47</v>
      </c>
      <c r="C139" s="89">
        <v>2500</v>
      </c>
      <c r="D139" s="33" t="s">
        <v>20</v>
      </c>
      <c r="E139" s="93">
        <f>'START HER'!E69/100</f>
        <v>5.5</v>
      </c>
      <c r="F139" s="89">
        <f>C139*E139</f>
        <v>13750</v>
      </c>
      <c r="G139" s="27"/>
      <c r="H139" s="34" t="s">
        <v>47</v>
      </c>
      <c r="I139" s="89">
        <v>2500</v>
      </c>
      <c r="J139" s="33" t="s">
        <v>20</v>
      </c>
      <c r="K139" s="93">
        <f>E139</f>
        <v>5.5</v>
      </c>
      <c r="L139" s="89">
        <f>I139*K139</f>
        <v>13750</v>
      </c>
      <c r="M139" s="27"/>
      <c r="N139" s="34" t="s">
        <v>47</v>
      </c>
      <c r="O139" s="89">
        <v>2000</v>
      </c>
      <c r="P139" s="33" t="s">
        <v>20</v>
      </c>
      <c r="Q139" s="93">
        <f>E139</f>
        <v>5.5</v>
      </c>
      <c r="R139" s="94">
        <f>O139*Q139</f>
        <v>11000</v>
      </c>
    </row>
    <row r="140" spans="2:18" s="40" customFormat="1" x14ac:dyDescent="0.25">
      <c r="B140" s="73" t="s">
        <v>21</v>
      </c>
      <c r="C140" s="89"/>
      <c r="D140" s="33" t="s">
        <v>22</v>
      </c>
      <c r="E140" s="89"/>
      <c r="F140" s="89">
        <v>870</v>
      </c>
      <c r="G140" s="27"/>
      <c r="H140" s="34" t="s">
        <v>21</v>
      </c>
      <c r="I140" s="89"/>
      <c r="J140" s="33" t="s">
        <v>22</v>
      </c>
      <c r="K140" s="89"/>
      <c r="L140" s="89">
        <v>870</v>
      </c>
      <c r="M140" s="27"/>
      <c r="N140" s="34" t="s">
        <v>21</v>
      </c>
      <c r="O140" s="89"/>
      <c r="P140" s="33" t="s">
        <v>22</v>
      </c>
      <c r="Q140" s="89"/>
      <c r="R140" s="94">
        <v>870</v>
      </c>
    </row>
    <row r="141" spans="2:18" ht="14.4" x14ac:dyDescent="0.3">
      <c r="B141" s="75" t="str">
        <f>B212</f>
        <v>Frarens med prisreduktion</v>
      </c>
      <c r="C141" s="90">
        <f t="shared" ref="C141:F141" si="72">C212</f>
        <v>-250</v>
      </c>
      <c r="D141" s="39" t="str">
        <f t="shared" si="72"/>
        <v>Kg</v>
      </c>
      <c r="E141" s="115">
        <f t="shared" si="72"/>
        <v>0.5</v>
      </c>
      <c r="F141" s="90">
        <f t="shared" si="72"/>
        <v>-125</v>
      </c>
      <c r="G141" s="40"/>
      <c r="H141" s="37" t="str">
        <f>B141</f>
        <v>Frarens med prisreduktion</v>
      </c>
      <c r="I141" s="90">
        <f t="shared" ref="I141:L142" si="73">C141</f>
        <v>-250</v>
      </c>
      <c r="J141" s="39" t="str">
        <f t="shared" si="73"/>
        <v>Kg</v>
      </c>
      <c r="K141" s="115">
        <f t="shared" si="73"/>
        <v>0.5</v>
      </c>
      <c r="L141" s="90">
        <f t="shared" si="73"/>
        <v>-125</v>
      </c>
      <c r="M141" s="40"/>
      <c r="N141" s="37" t="str">
        <f>H141</f>
        <v>Frarens med prisreduktion</v>
      </c>
      <c r="O141" s="90">
        <f t="shared" ref="O141:R141" si="74">I141</f>
        <v>-250</v>
      </c>
      <c r="P141" s="39" t="str">
        <f t="shared" si="74"/>
        <v>Kg</v>
      </c>
      <c r="Q141" s="115">
        <f t="shared" si="74"/>
        <v>0.5</v>
      </c>
      <c r="R141" s="95">
        <f t="shared" si="74"/>
        <v>-125</v>
      </c>
    </row>
    <row r="142" spans="2:18" ht="14.4" x14ac:dyDescent="0.3">
      <c r="B142" s="75" t="str">
        <f>B213</f>
        <v xml:space="preserve">Restriktioner på afgrødevalg </v>
      </c>
      <c r="C142" s="90"/>
      <c r="D142" s="39"/>
      <c r="E142" s="90"/>
      <c r="F142" s="90">
        <f>F213</f>
        <v>0</v>
      </c>
      <c r="G142" s="40"/>
      <c r="H142" s="37" t="str">
        <f>B142</f>
        <v xml:space="preserve">Restriktioner på afgrødevalg </v>
      </c>
      <c r="I142" s="90"/>
      <c r="J142" s="39"/>
      <c r="K142" s="90"/>
      <c r="L142" s="90">
        <f t="shared" si="73"/>
        <v>0</v>
      </c>
      <c r="M142" s="40"/>
      <c r="N142" s="37" t="str">
        <f>H142</f>
        <v xml:space="preserve">Restriktioner på afgrødevalg </v>
      </c>
      <c r="O142" s="90"/>
      <c r="P142" s="39"/>
      <c r="Q142" s="90"/>
      <c r="R142" s="95">
        <f t="shared" ref="R142" si="75">L142</f>
        <v>0</v>
      </c>
    </row>
    <row r="143" spans="2:18" x14ac:dyDescent="0.25">
      <c r="B143" s="71" t="s">
        <v>23</v>
      </c>
      <c r="C143" s="91"/>
      <c r="D143" s="33" t="s">
        <v>13</v>
      </c>
      <c r="E143" s="91"/>
      <c r="F143" s="91">
        <f>SUM(F139:F142)</f>
        <v>14495</v>
      </c>
      <c r="H143" s="31" t="s">
        <v>23</v>
      </c>
      <c r="I143" s="91"/>
      <c r="J143" s="33" t="s">
        <v>13</v>
      </c>
      <c r="K143" s="91"/>
      <c r="L143" s="91">
        <f>SUM(L139:L142)</f>
        <v>14495</v>
      </c>
      <c r="N143" s="31" t="s">
        <v>23</v>
      </c>
      <c r="O143" s="91"/>
      <c r="P143" s="33" t="s">
        <v>13</v>
      </c>
      <c r="Q143" s="91"/>
      <c r="R143" s="96">
        <f>SUM(R139:R142)</f>
        <v>11745</v>
      </c>
    </row>
    <row r="144" spans="2:18" x14ac:dyDescent="0.25">
      <c r="B144" s="73" t="s">
        <v>13</v>
      </c>
      <c r="C144" s="89"/>
      <c r="D144" s="33" t="s">
        <v>13</v>
      </c>
      <c r="E144" s="89"/>
      <c r="F144" s="89"/>
      <c r="H144" s="34" t="s">
        <v>13</v>
      </c>
      <c r="I144" s="89"/>
      <c r="J144" s="33" t="s">
        <v>13</v>
      </c>
      <c r="K144" s="89"/>
      <c r="L144" s="89"/>
      <c r="N144" s="34" t="s">
        <v>13</v>
      </c>
      <c r="O144" s="89"/>
      <c r="P144" s="33" t="s">
        <v>13</v>
      </c>
      <c r="Q144" s="89"/>
      <c r="R144" s="94"/>
    </row>
    <row r="145" spans="2:18" x14ac:dyDescent="0.25">
      <c r="B145" s="71" t="s">
        <v>24</v>
      </c>
      <c r="C145" s="91"/>
      <c r="D145" s="33" t="s">
        <v>13</v>
      </c>
      <c r="E145" s="91"/>
      <c r="F145" s="91"/>
      <c r="H145" s="31" t="s">
        <v>24</v>
      </c>
      <c r="I145" s="91"/>
      <c r="J145" s="33" t="s">
        <v>13</v>
      </c>
      <c r="K145" s="91"/>
      <c r="L145" s="91"/>
      <c r="N145" s="31" t="s">
        <v>24</v>
      </c>
      <c r="O145" s="91"/>
      <c r="P145" s="33" t="s">
        <v>13</v>
      </c>
      <c r="Q145" s="91"/>
      <c r="R145" s="96"/>
    </row>
    <row r="146" spans="2:18" x14ac:dyDescent="0.25">
      <c r="B146" s="73" t="s">
        <v>25</v>
      </c>
      <c r="C146" s="89">
        <v>-180</v>
      </c>
      <c r="D146" s="33" t="s">
        <v>20</v>
      </c>
      <c r="E146" s="93">
        <v>7</v>
      </c>
      <c r="F146" s="89">
        <f>C146*E146</f>
        <v>-1260</v>
      </c>
      <c r="H146" s="34" t="s">
        <v>25</v>
      </c>
      <c r="I146" s="89">
        <v>-180</v>
      </c>
      <c r="J146" s="33" t="s">
        <v>20</v>
      </c>
      <c r="K146" s="93">
        <v>7</v>
      </c>
      <c r="L146" s="89">
        <f>I146*K146</f>
        <v>-1260</v>
      </c>
      <c r="N146" s="34" t="s">
        <v>25</v>
      </c>
      <c r="O146" s="89">
        <v>-180</v>
      </c>
      <c r="P146" s="33" t="s">
        <v>20</v>
      </c>
      <c r="Q146" s="93">
        <v>7</v>
      </c>
      <c r="R146" s="94">
        <f>O146*Q146</f>
        <v>-1260</v>
      </c>
    </row>
    <row r="147" spans="2:18" ht="14.4" x14ac:dyDescent="0.3">
      <c r="B147" s="75" t="str">
        <f>B218</f>
        <v>Tillæg udsæd konsum ift. foder</v>
      </c>
      <c r="C147" s="92">
        <f>C146</f>
        <v>-180</v>
      </c>
      <c r="D147" s="39" t="str">
        <f t="shared" ref="D147:E147" si="76">D218</f>
        <v>Kg</v>
      </c>
      <c r="E147" s="115">
        <f t="shared" si="76"/>
        <v>1</v>
      </c>
      <c r="F147" s="92">
        <f>C147*E147</f>
        <v>-180</v>
      </c>
      <c r="H147" s="37" t="str">
        <f>B147</f>
        <v>Tillæg udsæd konsum ift. foder</v>
      </c>
      <c r="I147" s="90">
        <f t="shared" ref="I147:L147" si="77">C147</f>
        <v>-180</v>
      </c>
      <c r="J147" s="39" t="str">
        <f t="shared" si="77"/>
        <v>Kg</v>
      </c>
      <c r="K147" s="115">
        <f t="shared" si="77"/>
        <v>1</v>
      </c>
      <c r="L147" s="90">
        <f t="shared" si="77"/>
        <v>-180</v>
      </c>
      <c r="N147" s="37" t="str">
        <f>H147</f>
        <v>Tillæg udsæd konsum ift. foder</v>
      </c>
      <c r="O147" s="90">
        <f t="shared" ref="O147:R147" si="78">I147</f>
        <v>-180</v>
      </c>
      <c r="P147" s="39" t="str">
        <f t="shared" si="78"/>
        <v>Kg</v>
      </c>
      <c r="Q147" s="115">
        <f t="shared" si="78"/>
        <v>1</v>
      </c>
      <c r="R147" s="95">
        <f t="shared" si="78"/>
        <v>-180</v>
      </c>
    </row>
    <row r="148" spans="2:18" ht="14.4" x14ac:dyDescent="0.3">
      <c r="B148" s="75" t="str">
        <f>B219</f>
        <v>Parti afgrøde til rens af anlæg</v>
      </c>
      <c r="C148" s="90">
        <f t="shared" ref="C148:F148" si="79">C219</f>
        <v>-5</v>
      </c>
      <c r="D148" s="39" t="str">
        <f t="shared" si="79"/>
        <v>hkg</v>
      </c>
      <c r="E148" s="90">
        <f t="shared" si="79"/>
        <v>200</v>
      </c>
      <c r="F148" s="135">
        <f t="shared" si="79"/>
        <v>-66.666666666666671</v>
      </c>
      <c r="H148" s="37" t="str">
        <f>B148</f>
        <v>Parti afgrøde til rens af anlæg</v>
      </c>
      <c r="I148" s="90">
        <f t="shared" ref="I148" si="80">C148</f>
        <v>-5</v>
      </c>
      <c r="J148" s="39" t="str">
        <f t="shared" ref="J148" si="81">D148</f>
        <v>hkg</v>
      </c>
      <c r="K148" s="90">
        <f t="shared" ref="K148" si="82">E148</f>
        <v>200</v>
      </c>
      <c r="L148" s="135">
        <f t="shared" ref="L148" si="83">F148</f>
        <v>-66.666666666666671</v>
      </c>
      <c r="N148" s="37" t="str">
        <f>H148</f>
        <v>Parti afgrøde til rens af anlæg</v>
      </c>
      <c r="O148" s="90">
        <f t="shared" ref="O148" si="84">I148</f>
        <v>-5</v>
      </c>
      <c r="P148" s="39" t="str">
        <f t="shared" ref="P148" si="85">J148</f>
        <v>hkg</v>
      </c>
      <c r="Q148" s="90">
        <f t="shared" ref="Q148" si="86">K148</f>
        <v>200</v>
      </c>
      <c r="R148" s="138">
        <f t="shared" ref="R148" si="87">L148</f>
        <v>-66.666666666666671</v>
      </c>
    </row>
    <row r="149" spans="2:18" x14ac:dyDescent="0.25">
      <c r="B149" s="71" t="s">
        <v>26</v>
      </c>
      <c r="C149" s="91"/>
      <c r="D149" s="33" t="s">
        <v>13</v>
      </c>
      <c r="E149" s="91"/>
      <c r="F149" s="91">
        <f>SUM(F146:F148)</f>
        <v>-1506.6666666666667</v>
      </c>
      <c r="H149" s="31" t="s">
        <v>26</v>
      </c>
      <c r="I149" s="91"/>
      <c r="J149" s="33" t="s">
        <v>13</v>
      </c>
      <c r="K149" s="91"/>
      <c r="L149" s="91">
        <f>SUM(L146:L148)</f>
        <v>-1506.6666666666667</v>
      </c>
      <c r="N149" s="31" t="s">
        <v>26</v>
      </c>
      <c r="O149" s="91"/>
      <c r="P149" s="33" t="s">
        <v>13</v>
      </c>
      <c r="Q149" s="91"/>
      <c r="R149" s="96">
        <f>SUM(R146:R148)</f>
        <v>-1506.6666666666667</v>
      </c>
    </row>
    <row r="150" spans="2:18" x14ac:dyDescent="0.25">
      <c r="B150" s="71" t="s">
        <v>27</v>
      </c>
      <c r="C150" s="91"/>
      <c r="D150" s="33" t="s">
        <v>13</v>
      </c>
      <c r="E150" s="91"/>
      <c r="F150" s="91">
        <f>SUM(F143,F149)</f>
        <v>12988.333333333334</v>
      </c>
      <c r="H150" s="31" t="s">
        <v>27</v>
      </c>
      <c r="I150" s="91"/>
      <c r="J150" s="33" t="s">
        <v>13</v>
      </c>
      <c r="K150" s="91"/>
      <c r="L150" s="91">
        <f>SUM(L143,L149)</f>
        <v>12988.333333333334</v>
      </c>
      <c r="N150" s="31" t="s">
        <v>27</v>
      </c>
      <c r="O150" s="91"/>
      <c r="P150" s="33" t="s">
        <v>13</v>
      </c>
      <c r="Q150" s="91"/>
      <c r="R150" s="96">
        <f>SUM(R143,R149)</f>
        <v>10238.333333333334</v>
      </c>
    </row>
    <row r="151" spans="2:18" x14ac:dyDescent="0.25">
      <c r="B151" s="73" t="s">
        <v>13</v>
      </c>
      <c r="C151" s="89"/>
      <c r="D151" s="33" t="s">
        <v>13</v>
      </c>
      <c r="E151" s="89"/>
      <c r="F151" s="89"/>
      <c r="H151" s="34" t="s">
        <v>13</v>
      </c>
      <c r="I151" s="89"/>
      <c r="J151" s="33" t="s">
        <v>13</v>
      </c>
      <c r="K151" s="89"/>
      <c r="L151" s="89"/>
      <c r="N151" s="34" t="s">
        <v>13</v>
      </c>
      <c r="O151" s="89"/>
      <c r="P151" s="33" t="s">
        <v>13</v>
      </c>
      <c r="Q151" s="89"/>
      <c r="R151" s="94"/>
    </row>
    <row r="152" spans="2:18" x14ac:dyDescent="0.25">
      <c r="B152" s="71" t="s">
        <v>28</v>
      </c>
      <c r="C152" s="91"/>
      <c r="D152" s="33" t="s">
        <v>13</v>
      </c>
      <c r="E152" s="91"/>
      <c r="F152" s="91"/>
      <c r="H152" s="31" t="s">
        <v>28</v>
      </c>
      <c r="I152" s="91"/>
      <c r="J152" s="33" t="s">
        <v>13</v>
      </c>
      <c r="K152" s="91"/>
      <c r="L152" s="91"/>
      <c r="N152" s="31" t="s">
        <v>28</v>
      </c>
      <c r="O152" s="91"/>
      <c r="P152" s="33" t="s">
        <v>13</v>
      </c>
      <c r="Q152" s="91"/>
      <c r="R152" s="96"/>
    </row>
    <row r="153" spans="2:18" s="40" customFormat="1" x14ac:dyDescent="0.25">
      <c r="B153" s="73" t="s">
        <v>29</v>
      </c>
      <c r="C153" s="89">
        <v>-1</v>
      </c>
      <c r="D153" s="33" t="s">
        <v>13</v>
      </c>
      <c r="E153" s="89">
        <v>607.5</v>
      </c>
      <c r="F153" s="89">
        <f t="shared" ref="F153:F169" si="88">C153*E153</f>
        <v>-607.5</v>
      </c>
      <c r="G153" s="27"/>
      <c r="H153" s="34" t="s">
        <v>29</v>
      </c>
      <c r="I153" s="89">
        <v>-1</v>
      </c>
      <c r="J153" s="33" t="s">
        <v>13</v>
      </c>
      <c r="K153" s="89">
        <v>653</v>
      </c>
      <c r="L153" s="89">
        <f t="shared" ref="L153:L173" si="89">I153*K153</f>
        <v>-653</v>
      </c>
      <c r="M153" s="27"/>
      <c r="N153" s="34" t="s">
        <v>29</v>
      </c>
      <c r="O153" s="89">
        <v>-1</v>
      </c>
      <c r="P153" s="33" t="s">
        <v>13</v>
      </c>
      <c r="Q153" s="89">
        <v>725</v>
      </c>
      <c r="R153" s="94">
        <f t="shared" ref="R153:R169" si="90">O153*Q153</f>
        <v>-725</v>
      </c>
    </row>
    <row r="154" spans="2:18" x14ac:dyDescent="0.25">
      <c r="B154" s="73" t="s">
        <v>30</v>
      </c>
      <c r="C154" s="89">
        <v>-3</v>
      </c>
      <c r="D154" s="33" t="s">
        <v>13</v>
      </c>
      <c r="E154" s="89">
        <v>203</v>
      </c>
      <c r="F154" s="89">
        <f t="shared" si="88"/>
        <v>-609</v>
      </c>
      <c r="H154" s="34" t="s">
        <v>30</v>
      </c>
      <c r="I154" s="89">
        <v>-3</v>
      </c>
      <c r="J154" s="33" t="s">
        <v>13</v>
      </c>
      <c r="K154" s="89">
        <v>203</v>
      </c>
      <c r="L154" s="89">
        <f t="shared" si="89"/>
        <v>-609</v>
      </c>
      <c r="N154" s="34" t="s">
        <v>30</v>
      </c>
      <c r="O154" s="89">
        <v>-3</v>
      </c>
      <c r="P154" s="33" t="s">
        <v>13</v>
      </c>
      <c r="Q154" s="89">
        <v>225</v>
      </c>
      <c r="R154" s="94">
        <f t="shared" si="90"/>
        <v>-675</v>
      </c>
    </row>
    <row r="155" spans="2:18" ht="14.4" x14ac:dyDescent="0.3">
      <c r="B155" s="75" t="str">
        <f>B228</f>
        <v>Rengøring af såmaskine inden såning (time)</v>
      </c>
      <c r="C155" s="90">
        <f t="shared" ref="C155:F155" si="91">C228</f>
        <v>-1</v>
      </c>
      <c r="D155" s="39" t="str">
        <f t="shared" si="91"/>
        <v>timer pr. såning</v>
      </c>
      <c r="E155" s="90">
        <f t="shared" si="91"/>
        <v>225</v>
      </c>
      <c r="F155" s="90">
        <f t="shared" si="91"/>
        <v>-15</v>
      </c>
      <c r="G155" s="40"/>
      <c r="H155" s="37" t="str">
        <f>B155</f>
        <v>Rengøring af såmaskine inden såning (time)</v>
      </c>
      <c r="I155" s="90">
        <f t="shared" ref="I155:L155" si="92">C155</f>
        <v>-1</v>
      </c>
      <c r="J155" s="39" t="str">
        <f t="shared" si="92"/>
        <v>timer pr. såning</v>
      </c>
      <c r="K155" s="90">
        <f t="shared" si="92"/>
        <v>225</v>
      </c>
      <c r="L155" s="90">
        <f t="shared" si="92"/>
        <v>-15</v>
      </c>
      <c r="M155" s="40"/>
      <c r="N155" s="37" t="str">
        <f>H155</f>
        <v>Rengøring af såmaskine inden såning (time)</v>
      </c>
      <c r="O155" s="90">
        <f t="shared" ref="O155:R155" si="93">I155</f>
        <v>-1</v>
      </c>
      <c r="P155" s="39" t="str">
        <f t="shared" si="93"/>
        <v>timer pr. såning</v>
      </c>
      <c r="Q155" s="90">
        <f t="shared" si="93"/>
        <v>225</v>
      </c>
      <c r="R155" s="95">
        <f t="shared" si="93"/>
        <v>-15</v>
      </c>
    </row>
    <row r="156" spans="2:18" x14ac:dyDescent="0.25">
      <c r="B156" s="73" t="s">
        <v>31</v>
      </c>
      <c r="C156" s="89">
        <v>-1</v>
      </c>
      <c r="D156" s="33" t="s">
        <v>13</v>
      </c>
      <c r="E156" s="89">
        <v>400</v>
      </c>
      <c r="F156" s="89">
        <f t="shared" si="88"/>
        <v>-400</v>
      </c>
      <c r="H156" s="34" t="s">
        <v>31</v>
      </c>
      <c r="I156" s="89">
        <v>-1</v>
      </c>
      <c r="J156" s="33" t="s">
        <v>13</v>
      </c>
      <c r="K156" s="89">
        <v>400</v>
      </c>
      <c r="L156" s="89">
        <f t="shared" si="89"/>
        <v>-400</v>
      </c>
      <c r="N156" s="34" t="s">
        <v>31</v>
      </c>
      <c r="O156" s="89">
        <v>-1</v>
      </c>
      <c r="P156" s="33" t="s">
        <v>13</v>
      </c>
      <c r="Q156" s="89">
        <v>400</v>
      </c>
      <c r="R156" s="94">
        <f t="shared" si="90"/>
        <v>-400</v>
      </c>
    </row>
    <row r="157" spans="2:18" s="40" customFormat="1" x14ac:dyDescent="0.25">
      <c r="B157" s="73" t="s">
        <v>32</v>
      </c>
      <c r="C157" s="89">
        <v>-1</v>
      </c>
      <c r="D157" s="33" t="s">
        <v>13</v>
      </c>
      <c r="E157" s="89">
        <v>175</v>
      </c>
      <c r="F157" s="89">
        <f t="shared" si="88"/>
        <v>-175</v>
      </c>
      <c r="G157" s="27"/>
      <c r="H157" s="34" t="s">
        <v>32</v>
      </c>
      <c r="I157" s="89">
        <v>-1</v>
      </c>
      <c r="J157" s="33" t="s">
        <v>13</v>
      </c>
      <c r="K157" s="89">
        <v>175</v>
      </c>
      <c r="L157" s="89">
        <f t="shared" si="89"/>
        <v>-175</v>
      </c>
      <c r="M157" s="27"/>
      <c r="N157" s="34" t="s">
        <v>32</v>
      </c>
      <c r="O157" s="89">
        <v>-1</v>
      </c>
      <c r="P157" s="33" t="s">
        <v>13</v>
      </c>
      <c r="Q157" s="89">
        <v>175</v>
      </c>
      <c r="R157" s="94">
        <f t="shared" si="90"/>
        <v>-175</v>
      </c>
    </row>
    <row r="158" spans="2:18" s="40" customFormat="1" x14ac:dyDescent="0.25">
      <c r="B158" s="73" t="s">
        <v>33</v>
      </c>
      <c r="C158" s="89">
        <v>-3</v>
      </c>
      <c r="D158" s="33" t="s">
        <v>13</v>
      </c>
      <c r="E158" s="89">
        <v>160</v>
      </c>
      <c r="F158" s="89">
        <f t="shared" si="88"/>
        <v>-480</v>
      </c>
      <c r="G158" s="27"/>
      <c r="H158" s="34" t="s">
        <v>33</v>
      </c>
      <c r="I158" s="89">
        <v>-3</v>
      </c>
      <c r="J158" s="33" t="s">
        <v>13</v>
      </c>
      <c r="K158" s="89">
        <v>175</v>
      </c>
      <c r="L158" s="89">
        <f t="shared" si="89"/>
        <v>-525</v>
      </c>
      <c r="M158" s="27"/>
      <c r="N158" s="34" t="s">
        <v>33</v>
      </c>
      <c r="O158" s="35">
        <v>-3</v>
      </c>
      <c r="P158" s="33" t="s">
        <v>13</v>
      </c>
      <c r="Q158" s="89">
        <v>160</v>
      </c>
      <c r="R158" s="94">
        <f t="shared" si="90"/>
        <v>-480</v>
      </c>
    </row>
    <row r="159" spans="2:18" s="40" customFormat="1" ht="14.4" x14ac:dyDescent="0.3">
      <c r="B159" s="75" t="str">
        <f>B231</f>
        <v>Lugning (time)</v>
      </c>
      <c r="C159" s="90">
        <f t="shared" ref="C159:F159" si="94">C231</f>
        <v>0</v>
      </c>
      <c r="D159" s="39" t="str">
        <f t="shared" si="94"/>
        <v>timer pr. ha</v>
      </c>
      <c r="E159" s="90">
        <f t="shared" si="94"/>
        <v>225</v>
      </c>
      <c r="F159" s="90">
        <f t="shared" si="94"/>
        <v>0</v>
      </c>
      <c r="H159" s="37" t="str">
        <f>B159</f>
        <v>Lugning (time)</v>
      </c>
      <c r="I159" s="45">
        <f t="shared" ref="I159:L159" si="95">C159</f>
        <v>0</v>
      </c>
      <c r="J159" s="39"/>
      <c r="K159" s="45">
        <f t="shared" si="95"/>
        <v>225</v>
      </c>
      <c r="L159" s="45">
        <f t="shared" si="95"/>
        <v>0</v>
      </c>
      <c r="N159" s="37" t="str">
        <f>H159</f>
        <v>Lugning (time)</v>
      </c>
      <c r="O159" s="45">
        <f>I159</f>
        <v>0</v>
      </c>
      <c r="P159" s="39"/>
      <c r="Q159" s="45">
        <f>K159</f>
        <v>225</v>
      </c>
      <c r="R159" s="88">
        <f>L159</f>
        <v>0</v>
      </c>
    </row>
    <row r="160" spans="2:18" s="40" customFormat="1" ht="14.4" x14ac:dyDescent="0.3">
      <c r="B160" s="75" t="str">
        <f t="shared" ref="B160:F160" si="96">B232</f>
        <v>Ekstra rengøring af mejetærsker (time)</v>
      </c>
      <c r="C160" s="90">
        <f t="shared" si="96"/>
        <v>-2</v>
      </c>
      <c r="D160" s="39" t="str">
        <f t="shared" si="96"/>
        <v>timer pr. høst</v>
      </c>
      <c r="E160" s="90">
        <f t="shared" si="96"/>
        <v>225</v>
      </c>
      <c r="F160" s="90">
        <f t="shared" si="96"/>
        <v>-30</v>
      </c>
      <c r="H160" s="37" t="str">
        <f t="shared" ref="H160:H165" si="97">B160</f>
        <v>Ekstra rengøring af mejetærsker (time)</v>
      </c>
      <c r="I160" s="45">
        <f t="shared" ref="I160:I165" si="98">C160</f>
        <v>-2</v>
      </c>
      <c r="J160" s="39" t="str">
        <f t="shared" ref="J160:J164" si="99">D160</f>
        <v>timer pr. høst</v>
      </c>
      <c r="K160" s="45">
        <f t="shared" ref="K160:K165" si="100">E160</f>
        <v>225</v>
      </c>
      <c r="L160" s="45">
        <f t="shared" ref="L160:L165" si="101">F160</f>
        <v>-30</v>
      </c>
      <c r="N160" s="37" t="str">
        <f t="shared" ref="N160:N165" si="102">H160</f>
        <v>Ekstra rengøring af mejetærsker (time)</v>
      </c>
      <c r="O160" s="45">
        <f t="shared" ref="O160:O165" si="103">I160</f>
        <v>-2</v>
      </c>
      <c r="P160" s="39" t="str">
        <f t="shared" ref="P160:P164" si="104">J160</f>
        <v>timer pr. høst</v>
      </c>
      <c r="Q160" s="45">
        <f t="shared" ref="Q160:Q165" si="105">K160</f>
        <v>225</v>
      </c>
      <c r="R160" s="88">
        <f t="shared" ref="R160:R165" si="106">L160</f>
        <v>-30</v>
      </c>
    </row>
    <row r="161" spans="2:18" s="40" customFormat="1" ht="14.4" x14ac:dyDescent="0.3">
      <c r="B161" s="75" t="str">
        <f t="shared" ref="B161:F161" si="107">B233</f>
        <v>Ekstra rengøring af vogne  (time)</v>
      </c>
      <c r="C161" s="90">
        <f t="shared" si="107"/>
        <v>-1</v>
      </c>
      <c r="D161" s="39" t="str">
        <f t="shared" si="107"/>
        <v>timer pr. høst</v>
      </c>
      <c r="E161" s="90">
        <f t="shared" si="107"/>
        <v>225</v>
      </c>
      <c r="F161" s="90">
        <f t="shared" si="107"/>
        <v>-15</v>
      </c>
      <c r="H161" s="37" t="str">
        <f t="shared" si="97"/>
        <v>Ekstra rengøring af vogne  (time)</v>
      </c>
      <c r="I161" s="45">
        <f t="shared" si="98"/>
        <v>-1</v>
      </c>
      <c r="J161" s="39" t="str">
        <f t="shared" si="99"/>
        <v>timer pr. høst</v>
      </c>
      <c r="K161" s="45">
        <f t="shared" si="100"/>
        <v>225</v>
      </c>
      <c r="L161" s="45">
        <f t="shared" si="101"/>
        <v>-15</v>
      </c>
      <c r="N161" s="37" t="str">
        <f t="shared" si="102"/>
        <v>Ekstra rengøring af vogne  (time)</v>
      </c>
      <c r="O161" s="45">
        <f t="shared" si="103"/>
        <v>-1</v>
      </c>
      <c r="P161" s="39" t="str">
        <f t="shared" si="104"/>
        <v>timer pr. høst</v>
      </c>
      <c r="Q161" s="45">
        <f t="shared" si="105"/>
        <v>225</v>
      </c>
      <c r="R161" s="88">
        <f t="shared" si="106"/>
        <v>-15</v>
      </c>
    </row>
    <row r="162" spans="2:18" s="40" customFormat="1" ht="14.4" x14ac:dyDescent="0.3">
      <c r="B162" s="75" t="str">
        <f t="shared" ref="B162:F162" si="108">B234</f>
        <v>Ekstra rengøring af silo/lager (time)</v>
      </c>
      <c r="C162" s="90">
        <f t="shared" si="108"/>
        <v>-4</v>
      </c>
      <c r="D162" s="39" t="str">
        <f t="shared" si="108"/>
        <v>timer pr. høst</v>
      </c>
      <c r="E162" s="90">
        <f t="shared" si="108"/>
        <v>225</v>
      </c>
      <c r="F162" s="90">
        <f t="shared" si="108"/>
        <v>-60</v>
      </c>
      <c r="H162" s="37" t="str">
        <f t="shared" si="97"/>
        <v>Ekstra rengøring af silo/lager (time)</v>
      </c>
      <c r="I162" s="45">
        <f t="shared" si="98"/>
        <v>-4</v>
      </c>
      <c r="J162" s="39" t="str">
        <f t="shared" si="99"/>
        <v>timer pr. høst</v>
      </c>
      <c r="K162" s="45">
        <f t="shared" si="100"/>
        <v>225</v>
      </c>
      <c r="L162" s="45">
        <f t="shared" si="101"/>
        <v>-60</v>
      </c>
      <c r="N162" s="37" t="str">
        <f t="shared" si="102"/>
        <v>Ekstra rengøring af silo/lager (time)</v>
      </c>
      <c r="O162" s="45">
        <f t="shared" si="103"/>
        <v>-4</v>
      </c>
      <c r="P162" s="39" t="str">
        <f t="shared" si="104"/>
        <v>timer pr. høst</v>
      </c>
      <c r="Q162" s="45">
        <f t="shared" si="105"/>
        <v>225</v>
      </c>
      <c r="R162" s="88">
        <f t="shared" si="106"/>
        <v>-60</v>
      </c>
    </row>
    <row r="163" spans="2:18" s="40" customFormat="1" ht="14.4" x14ac:dyDescent="0.3">
      <c r="B163" s="75" t="str">
        <f t="shared" ref="B163:F163" si="109">B235</f>
        <v>Ekstra rengøring af transportanlæg (time)</v>
      </c>
      <c r="C163" s="90">
        <f t="shared" si="109"/>
        <v>-2</v>
      </c>
      <c r="D163" s="39" t="str">
        <f t="shared" si="109"/>
        <v>timer pr. høst</v>
      </c>
      <c r="E163" s="90">
        <f t="shared" si="109"/>
        <v>225</v>
      </c>
      <c r="F163" s="90">
        <f t="shared" si="109"/>
        <v>-30</v>
      </c>
      <c r="H163" s="37" t="str">
        <f t="shared" si="97"/>
        <v>Ekstra rengøring af transportanlæg (time)</v>
      </c>
      <c r="I163" s="45">
        <f t="shared" si="98"/>
        <v>-2</v>
      </c>
      <c r="J163" s="39" t="str">
        <f t="shared" si="99"/>
        <v>timer pr. høst</v>
      </c>
      <c r="K163" s="45">
        <f t="shared" si="100"/>
        <v>225</v>
      </c>
      <c r="L163" s="45">
        <f t="shared" si="101"/>
        <v>-30</v>
      </c>
      <c r="N163" s="37" t="str">
        <f t="shared" si="102"/>
        <v>Ekstra rengøring af transportanlæg (time)</v>
      </c>
      <c r="O163" s="45">
        <f t="shared" si="103"/>
        <v>-2</v>
      </c>
      <c r="P163" s="39" t="str">
        <f t="shared" si="104"/>
        <v>timer pr. høst</v>
      </c>
      <c r="Q163" s="45">
        <f t="shared" si="105"/>
        <v>225</v>
      </c>
      <c r="R163" s="88">
        <f t="shared" si="106"/>
        <v>-30</v>
      </c>
    </row>
    <row r="164" spans="2:18" ht="14.4" x14ac:dyDescent="0.3">
      <c r="B164" s="75" t="str">
        <f t="shared" ref="B164:F164" si="110">B236</f>
        <v>Ekstra skadedyrssikring</v>
      </c>
      <c r="C164" s="90">
        <f t="shared" si="110"/>
        <v>-1</v>
      </c>
      <c r="D164" s="39" t="str">
        <f t="shared" si="110"/>
        <v>stk.</v>
      </c>
      <c r="E164" s="90">
        <f t="shared" si="110"/>
        <v>0</v>
      </c>
      <c r="F164" s="90">
        <f t="shared" si="110"/>
        <v>-20</v>
      </c>
      <c r="G164" s="40"/>
      <c r="H164" s="37" t="str">
        <f t="shared" si="97"/>
        <v>Ekstra skadedyrssikring</v>
      </c>
      <c r="I164" s="45">
        <f t="shared" si="98"/>
        <v>-1</v>
      </c>
      <c r="J164" s="39" t="str">
        <f t="shared" si="99"/>
        <v>stk.</v>
      </c>
      <c r="K164" s="45">
        <f t="shared" si="100"/>
        <v>0</v>
      </c>
      <c r="L164" s="45">
        <f t="shared" si="101"/>
        <v>-20</v>
      </c>
      <c r="M164" s="40"/>
      <c r="N164" s="37" t="str">
        <f t="shared" si="102"/>
        <v>Ekstra skadedyrssikring</v>
      </c>
      <c r="O164" s="45">
        <f t="shared" si="103"/>
        <v>-1</v>
      </c>
      <c r="P164" s="39" t="str">
        <f t="shared" si="104"/>
        <v>stk.</v>
      </c>
      <c r="Q164" s="45">
        <f t="shared" si="105"/>
        <v>0</v>
      </c>
      <c r="R164" s="88">
        <f t="shared" si="106"/>
        <v>-20</v>
      </c>
    </row>
    <row r="165" spans="2:18" ht="14.4" x14ac:dyDescent="0.3">
      <c r="B165" s="75" t="str">
        <f t="shared" ref="B165:F165" si="111">B237</f>
        <v>Skårlægning</v>
      </c>
      <c r="C165" s="90">
        <f t="shared" si="111"/>
        <v>-1</v>
      </c>
      <c r="D165" s="39"/>
      <c r="E165" s="90">
        <f t="shared" si="111"/>
        <v>500</v>
      </c>
      <c r="F165" s="90">
        <f t="shared" si="111"/>
        <v>-500</v>
      </c>
      <c r="G165" s="40"/>
      <c r="H165" s="37" t="str">
        <f t="shared" si="97"/>
        <v>Skårlægning</v>
      </c>
      <c r="I165" s="45">
        <f t="shared" si="98"/>
        <v>-1</v>
      </c>
      <c r="J165" s="39"/>
      <c r="K165" s="45">
        <f t="shared" si="100"/>
        <v>500</v>
      </c>
      <c r="L165" s="45">
        <f t="shared" si="101"/>
        <v>-500</v>
      </c>
      <c r="M165" s="40"/>
      <c r="N165" s="37" t="str">
        <f t="shared" si="102"/>
        <v>Skårlægning</v>
      </c>
      <c r="O165" s="45">
        <f t="shared" si="103"/>
        <v>-1</v>
      </c>
      <c r="P165" s="39"/>
      <c r="Q165" s="45">
        <f t="shared" si="105"/>
        <v>500</v>
      </c>
      <c r="R165" s="88">
        <f t="shared" si="106"/>
        <v>-500</v>
      </c>
    </row>
    <row r="166" spans="2:18" s="40" customFormat="1" x14ac:dyDescent="0.25">
      <c r="B166" s="73" t="s">
        <v>34</v>
      </c>
      <c r="C166" s="89">
        <v>-1</v>
      </c>
      <c r="D166" s="33" t="s">
        <v>13</v>
      </c>
      <c r="E166" s="89">
        <v>963</v>
      </c>
      <c r="F166" s="89">
        <f t="shared" si="88"/>
        <v>-963</v>
      </c>
      <c r="G166" s="27"/>
      <c r="H166" s="34" t="s">
        <v>34</v>
      </c>
      <c r="I166" s="35">
        <v>-1</v>
      </c>
      <c r="J166" s="33" t="s">
        <v>13</v>
      </c>
      <c r="K166" s="89">
        <v>963</v>
      </c>
      <c r="L166" s="89">
        <f t="shared" si="89"/>
        <v>-963</v>
      </c>
      <c r="M166" s="27"/>
      <c r="N166" s="34" t="s">
        <v>34</v>
      </c>
      <c r="O166" s="35">
        <v>-1</v>
      </c>
      <c r="P166" s="33" t="s">
        <v>13</v>
      </c>
      <c r="Q166" s="89">
        <v>875</v>
      </c>
      <c r="R166" s="94">
        <f t="shared" si="90"/>
        <v>-875</v>
      </c>
    </row>
    <row r="167" spans="2:18" x14ac:dyDescent="0.25">
      <c r="B167" s="73" t="s">
        <v>48</v>
      </c>
      <c r="C167" s="89">
        <v>-1</v>
      </c>
      <c r="D167" s="33" t="s">
        <v>13</v>
      </c>
      <c r="E167" s="89">
        <v>325</v>
      </c>
      <c r="F167" s="89">
        <f t="shared" si="88"/>
        <v>-325</v>
      </c>
      <c r="H167" s="34" t="s">
        <v>48</v>
      </c>
      <c r="I167" s="35">
        <v>-1</v>
      </c>
      <c r="J167" s="33" t="s">
        <v>13</v>
      </c>
      <c r="K167" s="89">
        <v>325</v>
      </c>
      <c r="L167" s="89">
        <f t="shared" si="89"/>
        <v>-325</v>
      </c>
      <c r="N167" s="34" t="s">
        <v>48</v>
      </c>
      <c r="O167" s="89">
        <v>-1</v>
      </c>
      <c r="P167" s="33" t="s">
        <v>13</v>
      </c>
      <c r="Q167" s="89">
        <v>325</v>
      </c>
      <c r="R167" s="94">
        <f t="shared" si="90"/>
        <v>-325</v>
      </c>
    </row>
    <row r="168" spans="2:18" ht="14.4" x14ac:dyDescent="0.3">
      <c r="B168" s="75" t="str">
        <f>B240</f>
        <v>Ekstra skånsomhed ved håndtering</v>
      </c>
      <c r="C168" s="90">
        <f t="shared" ref="C168:F168" si="112">C240</f>
        <v>-1</v>
      </c>
      <c r="D168" s="39"/>
      <c r="E168" s="90">
        <f t="shared" si="112"/>
        <v>100</v>
      </c>
      <c r="F168" s="90">
        <f t="shared" si="112"/>
        <v>-100</v>
      </c>
      <c r="G168" s="40"/>
      <c r="H168" s="37" t="str">
        <f>B168</f>
        <v>Ekstra skånsomhed ved håndtering</v>
      </c>
      <c r="I168" s="45">
        <f t="shared" ref="I168:L168" si="113">C168</f>
        <v>-1</v>
      </c>
      <c r="J168" s="39"/>
      <c r="K168" s="45">
        <f t="shared" si="113"/>
        <v>100</v>
      </c>
      <c r="L168" s="45">
        <f t="shared" si="113"/>
        <v>-100</v>
      </c>
      <c r="M168" s="40"/>
      <c r="N168" s="37" t="str">
        <f>H168</f>
        <v>Ekstra skånsomhed ved håndtering</v>
      </c>
      <c r="O168" s="45">
        <f t="shared" ref="O168:R168" si="114">I168</f>
        <v>-1</v>
      </c>
      <c r="P168" s="39"/>
      <c r="Q168" s="45">
        <f t="shared" si="114"/>
        <v>100</v>
      </c>
      <c r="R168" s="88">
        <f t="shared" si="114"/>
        <v>-100</v>
      </c>
    </row>
    <row r="169" spans="2:18" s="40" customFormat="1" x14ac:dyDescent="0.25">
      <c r="B169" s="73" t="s">
        <v>44</v>
      </c>
      <c r="C169" s="89">
        <v>-2500</v>
      </c>
      <c r="D169" s="33" t="s">
        <v>13</v>
      </c>
      <c r="E169" s="93">
        <v>0.14499999999999999</v>
      </c>
      <c r="F169" s="89">
        <f t="shared" si="88"/>
        <v>-362.5</v>
      </c>
      <c r="G169" s="27"/>
      <c r="H169" s="34" t="s">
        <v>44</v>
      </c>
      <c r="I169" s="89">
        <v>-2500</v>
      </c>
      <c r="J169" s="33" t="s">
        <v>13</v>
      </c>
      <c r="K169" s="93">
        <v>0.14499999999999999</v>
      </c>
      <c r="L169" s="89">
        <f t="shared" si="89"/>
        <v>-362.5</v>
      </c>
      <c r="M169" s="27"/>
      <c r="N169" s="34" t="s">
        <v>44</v>
      </c>
      <c r="O169" s="89">
        <v>-2000</v>
      </c>
      <c r="P169" s="33" t="s">
        <v>13</v>
      </c>
      <c r="Q169" s="93">
        <v>0.14499999999999999</v>
      </c>
      <c r="R169" s="94">
        <f t="shared" si="90"/>
        <v>-290</v>
      </c>
    </row>
    <row r="170" spans="2:18" x14ac:dyDescent="0.25">
      <c r="B170" s="73" t="s">
        <v>37</v>
      </c>
      <c r="C170" s="89"/>
      <c r="D170" s="33" t="s">
        <v>13</v>
      </c>
      <c r="E170" s="89"/>
      <c r="F170" s="89">
        <v>-800</v>
      </c>
      <c r="H170" s="34" t="s">
        <v>73</v>
      </c>
      <c r="I170" s="89">
        <v>-1</v>
      </c>
      <c r="J170" s="33" t="s">
        <v>13</v>
      </c>
      <c r="K170" s="89">
        <v>1225</v>
      </c>
      <c r="L170" s="89">
        <f t="shared" si="89"/>
        <v>-1225</v>
      </c>
      <c r="N170" s="34" t="s">
        <v>37</v>
      </c>
      <c r="O170" s="89"/>
      <c r="P170" s="33" t="s">
        <v>13</v>
      </c>
      <c r="Q170" s="89"/>
      <c r="R170" s="94">
        <v>-800</v>
      </c>
    </row>
    <row r="171" spans="2:18" ht="14.4" x14ac:dyDescent="0.3">
      <c r="B171" s="75" t="str">
        <f>'RESULTAT LÅST kalkuler konsum'!B245</f>
        <v>Øvrige ekstraomkostninger konsum</v>
      </c>
      <c r="C171" s="90">
        <f>'RESULTAT LÅST kalkuler konsum'!C245</f>
        <v>-1</v>
      </c>
      <c r="D171" s="39"/>
      <c r="E171" s="90">
        <f>'RESULTAT LÅST kalkuler konsum'!E245</f>
        <v>100</v>
      </c>
      <c r="F171" s="90">
        <f>'RESULTAT LÅST kalkuler konsum'!F245</f>
        <v>-100</v>
      </c>
      <c r="G171" s="40"/>
      <c r="H171" s="37" t="str">
        <f>B171</f>
        <v>Øvrige ekstraomkostninger konsum</v>
      </c>
      <c r="I171" s="45">
        <f t="shared" ref="I171:L171" si="115">C171</f>
        <v>-1</v>
      </c>
      <c r="J171" s="39"/>
      <c r="K171" s="45">
        <f t="shared" si="115"/>
        <v>100</v>
      </c>
      <c r="L171" s="45">
        <f t="shared" si="115"/>
        <v>-100</v>
      </c>
      <c r="M171" s="40"/>
      <c r="N171" s="37" t="str">
        <f>H171</f>
        <v>Øvrige ekstraomkostninger konsum</v>
      </c>
      <c r="O171" s="45">
        <f t="shared" ref="O171:R171" si="116">I171</f>
        <v>-1</v>
      </c>
      <c r="P171" s="39"/>
      <c r="Q171" s="45">
        <f t="shared" si="116"/>
        <v>100</v>
      </c>
      <c r="R171" s="45">
        <f t="shared" si="116"/>
        <v>-100</v>
      </c>
    </row>
    <row r="172" spans="2:18" x14ac:dyDescent="0.25">
      <c r="B172" s="71" t="s">
        <v>38</v>
      </c>
      <c r="C172" s="91"/>
      <c r="D172" s="33" t="s">
        <v>13</v>
      </c>
      <c r="E172" s="91"/>
      <c r="F172" s="91">
        <f>SUM(F153:F171)</f>
        <v>-5592</v>
      </c>
      <c r="H172" s="34" t="s">
        <v>70</v>
      </c>
      <c r="I172" s="89">
        <v>-2</v>
      </c>
      <c r="J172" s="33" t="s">
        <v>13</v>
      </c>
      <c r="K172" s="89">
        <v>125</v>
      </c>
      <c r="L172" s="89">
        <f t="shared" si="89"/>
        <v>-250</v>
      </c>
      <c r="N172" s="31" t="s">
        <v>38</v>
      </c>
      <c r="O172" s="91"/>
      <c r="P172" s="33" t="s">
        <v>13</v>
      </c>
      <c r="Q172" s="91"/>
      <c r="R172" s="96">
        <f>SUM(R153:R171)</f>
        <v>-5615</v>
      </c>
    </row>
    <row r="173" spans="2:18" x14ac:dyDescent="0.25">
      <c r="B173" s="73" t="s">
        <v>39</v>
      </c>
      <c r="C173" s="89"/>
      <c r="D173" s="33" t="s">
        <v>13</v>
      </c>
      <c r="E173" s="89"/>
      <c r="F173" s="89">
        <f>SUM(F150,F172)</f>
        <v>7396.3333333333339</v>
      </c>
      <c r="H173" s="34" t="s">
        <v>71</v>
      </c>
      <c r="I173" s="89">
        <v>-75</v>
      </c>
      <c r="J173" s="33" t="s">
        <v>13</v>
      </c>
      <c r="K173" s="89">
        <v>10</v>
      </c>
      <c r="L173" s="89">
        <f t="shared" si="89"/>
        <v>-750</v>
      </c>
      <c r="N173" s="34" t="s">
        <v>39</v>
      </c>
      <c r="O173" s="89"/>
      <c r="P173" s="33" t="s">
        <v>13</v>
      </c>
      <c r="Q173" s="89"/>
      <c r="R173" s="94">
        <f>SUM(R150,R172)</f>
        <v>4623.3333333333339</v>
      </c>
    </row>
    <row r="174" spans="2:18" x14ac:dyDescent="0.25">
      <c r="B174" s="97"/>
      <c r="C174" s="79"/>
      <c r="D174" s="80"/>
      <c r="E174" s="79"/>
      <c r="F174" s="79"/>
      <c r="H174" s="34" t="s">
        <v>37</v>
      </c>
      <c r="I174" s="89"/>
      <c r="J174" s="33" t="s">
        <v>13</v>
      </c>
      <c r="K174" s="89"/>
      <c r="L174" s="89">
        <v>-800</v>
      </c>
      <c r="N174" s="78"/>
      <c r="O174" s="79"/>
      <c r="P174" s="80"/>
      <c r="Q174" s="79"/>
      <c r="R174" s="98"/>
    </row>
    <row r="175" spans="2:18" x14ac:dyDescent="0.25">
      <c r="B175" s="97"/>
      <c r="C175" s="79"/>
      <c r="D175" s="80"/>
      <c r="E175" s="79"/>
      <c r="F175" s="79"/>
      <c r="H175" s="31" t="s">
        <v>38</v>
      </c>
      <c r="I175" s="91"/>
      <c r="J175" s="33" t="s">
        <v>13</v>
      </c>
      <c r="K175" s="91"/>
      <c r="L175" s="91">
        <f>SUM(L153:L174)</f>
        <v>-7907.5</v>
      </c>
      <c r="N175" s="78"/>
      <c r="O175" s="79"/>
      <c r="P175" s="80"/>
      <c r="Q175" s="79"/>
      <c r="R175" s="98"/>
    </row>
    <row r="176" spans="2:18" ht="15" customHeight="1" x14ac:dyDescent="0.25">
      <c r="B176" s="97"/>
      <c r="C176" s="79"/>
      <c r="D176" s="80"/>
      <c r="E176" s="79"/>
      <c r="F176" s="79"/>
      <c r="H176" s="34" t="s">
        <v>39</v>
      </c>
      <c r="I176" s="89"/>
      <c r="J176" s="33" t="s">
        <v>13</v>
      </c>
      <c r="K176" s="89"/>
      <c r="L176" s="89">
        <f>SUM(L150,L175)</f>
        <v>5080.8333333333339</v>
      </c>
      <c r="N176" s="78"/>
      <c r="O176" s="79"/>
      <c r="P176" s="80"/>
      <c r="Q176" s="79"/>
      <c r="R176" s="98"/>
    </row>
    <row r="177" spans="2:18" ht="15" customHeight="1" x14ac:dyDescent="0.25">
      <c r="B177" s="97"/>
      <c r="C177" s="79"/>
      <c r="D177" s="80"/>
      <c r="E177" s="79"/>
      <c r="F177" s="79"/>
      <c r="H177" s="78"/>
      <c r="I177" s="127"/>
      <c r="J177" s="80"/>
      <c r="K177" s="127"/>
      <c r="L177" s="127"/>
      <c r="N177" s="78"/>
      <c r="O177" s="79"/>
      <c r="P177" s="80"/>
      <c r="Q177" s="79"/>
      <c r="R177" s="98"/>
    </row>
    <row r="178" spans="2:18" ht="15" customHeight="1" x14ac:dyDescent="0.25">
      <c r="B178" s="71" t="s">
        <v>125</v>
      </c>
      <c r="C178" s="32" t="s">
        <v>124</v>
      </c>
      <c r="D178" s="33"/>
      <c r="E178" s="32"/>
      <c r="F178" s="66">
        <f>'START HER'!$C69/100</f>
        <v>5.5</v>
      </c>
      <c r="H178" s="71" t="s">
        <v>125</v>
      </c>
      <c r="I178" s="32" t="s">
        <v>124</v>
      </c>
      <c r="J178" s="33"/>
      <c r="K178" s="32"/>
      <c r="L178" s="66">
        <f>'START HER'!$C69/100</f>
        <v>5.5</v>
      </c>
      <c r="N178" s="71" t="s">
        <v>125</v>
      </c>
      <c r="O178" s="32" t="s">
        <v>124</v>
      </c>
      <c r="P178" s="33"/>
      <c r="Q178" s="32"/>
      <c r="R178" s="81">
        <f>'START HER'!$C69/100</f>
        <v>5.5</v>
      </c>
    </row>
    <row r="179" spans="2:18" ht="15" customHeight="1" x14ac:dyDescent="0.25">
      <c r="B179" s="71" t="s">
        <v>123</v>
      </c>
      <c r="C179" s="32" t="s">
        <v>124</v>
      </c>
      <c r="D179" s="33"/>
      <c r="E179" s="32"/>
      <c r="F179" s="66">
        <f>('LÅST kalkuler foder'!F115-F173)/C139</f>
        <v>0.49666666666666642</v>
      </c>
      <c r="H179" s="71" t="s">
        <v>123</v>
      </c>
      <c r="I179" s="32" t="s">
        <v>124</v>
      </c>
      <c r="J179" s="33"/>
      <c r="K179" s="32"/>
      <c r="L179" s="66">
        <f>('LÅST kalkuler foder'!L118-L176)/I139</f>
        <v>0.49666666666666642</v>
      </c>
      <c r="N179" s="71" t="s">
        <v>123</v>
      </c>
      <c r="O179" s="32" t="s">
        <v>124</v>
      </c>
      <c r="P179" s="33"/>
      <c r="Q179" s="32"/>
      <c r="R179" s="81">
        <f>('LÅST kalkuler foder'!R115-R173)/O139</f>
        <v>0.62083333333333302</v>
      </c>
    </row>
    <row r="180" spans="2:18" x14ac:dyDescent="0.25">
      <c r="B180" s="71" t="s">
        <v>122</v>
      </c>
      <c r="C180" s="32" t="s">
        <v>124</v>
      </c>
      <c r="D180" s="33"/>
      <c r="E180" s="32"/>
      <c r="F180" s="66">
        <f>E139+F179</f>
        <v>5.9966666666666661</v>
      </c>
      <c r="H180" s="71" t="s">
        <v>122</v>
      </c>
      <c r="I180" s="32" t="s">
        <v>124</v>
      </c>
      <c r="J180" s="33"/>
      <c r="K180" s="32"/>
      <c r="L180" s="66">
        <f>K139+L179</f>
        <v>5.9966666666666661</v>
      </c>
      <c r="N180" s="71" t="s">
        <v>122</v>
      </c>
      <c r="O180" s="32" t="s">
        <v>124</v>
      </c>
      <c r="P180" s="33"/>
      <c r="Q180" s="32"/>
      <c r="R180" s="81">
        <f>Q139+R179</f>
        <v>6.1208333333333327</v>
      </c>
    </row>
    <row r="181" spans="2:18" x14ac:dyDescent="0.25">
      <c r="B181" s="97"/>
      <c r="C181" s="79"/>
      <c r="D181" s="80"/>
      <c r="E181" s="79"/>
      <c r="F181" s="79"/>
      <c r="H181" s="78"/>
      <c r="I181" s="79"/>
      <c r="J181" s="80"/>
      <c r="K181" s="79"/>
      <c r="L181" s="79"/>
      <c r="N181" s="78"/>
      <c r="O181" s="79"/>
      <c r="P181" s="80"/>
      <c r="Q181" s="79"/>
      <c r="R181" s="98"/>
    </row>
    <row r="182" spans="2:18" x14ac:dyDescent="0.25">
      <c r="B182" s="97"/>
      <c r="C182" s="79"/>
      <c r="D182" s="80"/>
      <c r="E182" s="79"/>
      <c r="F182" s="79"/>
      <c r="H182" s="78"/>
      <c r="I182" s="79"/>
      <c r="J182" s="80"/>
      <c r="K182" s="79"/>
      <c r="L182" s="79"/>
      <c r="N182" s="78"/>
      <c r="O182" s="79"/>
      <c r="P182" s="80"/>
      <c r="Q182" s="79"/>
      <c r="R182" s="98"/>
    </row>
    <row r="183" spans="2:18" x14ac:dyDescent="0.25">
      <c r="B183" s="97"/>
      <c r="C183" s="79"/>
      <c r="D183" s="80"/>
      <c r="E183" s="79"/>
      <c r="F183" s="79"/>
      <c r="H183" s="78"/>
      <c r="I183" s="79"/>
      <c r="J183" s="80"/>
      <c r="K183" s="79"/>
      <c r="L183" s="79"/>
      <c r="N183" s="78"/>
      <c r="O183" s="79"/>
      <c r="P183" s="80"/>
      <c r="Q183" s="79"/>
      <c r="R183" s="98"/>
    </row>
    <row r="184" spans="2:18" x14ac:dyDescent="0.25">
      <c r="B184" s="170" t="s">
        <v>49</v>
      </c>
      <c r="C184" s="171"/>
      <c r="D184" s="171"/>
      <c r="E184" s="171"/>
      <c r="F184" s="171"/>
      <c r="H184" s="172" t="s">
        <v>49</v>
      </c>
      <c r="I184" s="172"/>
      <c r="J184" s="172"/>
      <c r="K184" s="172"/>
      <c r="L184" s="172"/>
      <c r="N184" s="168" t="s">
        <v>49</v>
      </c>
      <c r="O184" s="168"/>
      <c r="P184" s="168"/>
      <c r="Q184" s="168"/>
      <c r="R184" s="169"/>
    </row>
    <row r="185" spans="2:18" x14ac:dyDescent="0.25">
      <c r="B185" s="170"/>
      <c r="C185" s="171"/>
      <c r="D185" s="171"/>
      <c r="E185" s="171"/>
      <c r="F185" s="171"/>
      <c r="H185" s="172"/>
      <c r="I185" s="172"/>
      <c r="J185" s="172"/>
      <c r="K185" s="172"/>
      <c r="L185" s="172"/>
      <c r="N185" s="168"/>
      <c r="O185" s="168"/>
      <c r="P185" s="168"/>
      <c r="Q185" s="168"/>
      <c r="R185" s="169"/>
    </row>
    <row r="186" spans="2:18" x14ac:dyDescent="0.25">
      <c r="B186" s="170"/>
      <c r="C186" s="171"/>
      <c r="D186" s="171"/>
      <c r="E186" s="171"/>
      <c r="F186" s="171"/>
      <c r="H186" s="172"/>
      <c r="I186" s="172"/>
      <c r="J186" s="172"/>
      <c r="K186" s="172"/>
      <c r="L186" s="172"/>
      <c r="N186" s="168"/>
      <c r="O186" s="168"/>
      <c r="P186" s="168"/>
      <c r="Q186" s="168"/>
      <c r="R186" s="169"/>
    </row>
    <row r="187" spans="2:18" x14ac:dyDescent="0.25">
      <c r="B187" s="170"/>
      <c r="C187" s="171"/>
      <c r="D187" s="171"/>
      <c r="E187" s="171"/>
      <c r="F187" s="171"/>
      <c r="H187" s="172"/>
      <c r="I187" s="172"/>
      <c r="J187" s="172"/>
      <c r="K187" s="172"/>
      <c r="L187" s="172"/>
      <c r="N187" s="168"/>
      <c r="O187" s="168"/>
      <c r="P187" s="168"/>
      <c r="Q187" s="168"/>
      <c r="R187" s="169"/>
    </row>
    <row r="188" spans="2:18" x14ac:dyDescent="0.25">
      <c r="B188" s="99"/>
      <c r="C188" s="100"/>
      <c r="D188" s="100"/>
      <c r="E188" s="100"/>
      <c r="F188" s="100"/>
      <c r="H188" s="82"/>
      <c r="I188" s="82"/>
      <c r="J188" s="82"/>
      <c r="K188" s="82"/>
      <c r="L188" s="82"/>
      <c r="N188" s="82"/>
      <c r="O188" s="82"/>
      <c r="P188" s="82"/>
      <c r="Q188" s="82"/>
      <c r="R188" s="83"/>
    </row>
    <row r="189" spans="2:18" x14ac:dyDescent="0.25">
      <c r="B189" s="167" t="s">
        <v>50</v>
      </c>
      <c r="C189" s="168"/>
      <c r="D189" s="168"/>
      <c r="E189" s="168"/>
      <c r="F189" s="168"/>
      <c r="H189" s="168" t="s">
        <v>50</v>
      </c>
      <c r="I189" s="168"/>
      <c r="J189" s="168"/>
      <c r="K189" s="168"/>
      <c r="L189" s="168"/>
      <c r="N189" s="168" t="s">
        <v>50</v>
      </c>
      <c r="O189" s="168"/>
      <c r="P189" s="168"/>
      <c r="Q189" s="168"/>
      <c r="R189" s="169"/>
    </row>
    <row r="190" spans="2:18" x14ac:dyDescent="0.25">
      <c r="B190" s="167"/>
      <c r="C190" s="168"/>
      <c r="D190" s="168"/>
      <c r="E190" s="168"/>
      <c r="F190" s="168"/>
      <c r="H190" s="168"/>
      <c r="I190" s="168"/>
      <c r="J190" s="168"/>
      <c r="K190" s="168"/>
      <c r="L190" s="168"/>
      <c r="N190" s="168"/>
      <c r="O190" s="168"/>
      <c r="P190" s="168"/>
      <c r="Q190" s="168"/>
      <c r="R190" s="169"/>
    </row>
    <row r="191" spans="2:18" x14ac:dyDescent="0.25">
      <c r="B191" s="61" t="s">
        <v>16</v>
      </c>
      <c r="C191" s="84"/>
      <c r="D191" s="84"/>
      <c r="E191" s="84"/>
      <c r="F191" s="84"/>
      <c r="G191" s="84"/>
      <c r="H191" s="62" t="s">
        <v>16</v>
      </c>
      <c r="I191" s="84"/>
      <c r="J191" s="84"/>
      <c r="K191" s="84"/>
      <c r="L191" s="84"/>
      <c r="M191" s="84"/>
      <c r="N191" s="62" t="s">
        <v>16</v>
      </c>
      <c r="O191" s="84"/>
      <c r="P191" s="84"/>
      <c r="Q191" s="84"/>
      <c r="R191" s="85"/>
    </row>
    <row r="192" spans="2:18" x14ac:dyDescent="0.25">
      <c r="B192" s="28"/>
      <c r="H192" s="28"/>
      <c r="N192" s="28"/>
    </row>
    <row r="193" spans="2:18" x14ac:dyDescent="0.25">
      <c r="B193" s="28"/>
      <c r="H193" s="28"/>
      <c r="N193" s="28"/>
    </row>
    <row r="194" spans="2:18" x14ac:dyDescent="0.25">
      <c r="B194" s="28"/>
      <c r="H194" s="28"/>
      <c r="N194" s="28"/>
    </row>
    <row r="195" spans="2:18" x14ac:dyDescent="0.25">
      <c r="B195" s="28"/>
      <c r="H195" s="28"/>
      <c r="N195" s="28"/>
    </row>
    <row r="196" spans="2:18" x14ac:dyDescent="0.25">
      <c r="B196" s="28"/>
      <c r="H196" s="28"/>
      <c r="N196" s="28"/>
    </row>
    <row r="197" spans="2:18" x14ac:dyDescent="0.25">
      <c r="B197" s="28"/>
      <c r="H197" s="28"/>
      <c r="N197" s="28"/>
    </row>
    <row r="198" spans="2:18" x14ac:dyDescent="0.25">
      <c r="B198" s="28"/>
      <c r="H198" s="28"/>
      <c r="N198" s="28"/>
    </row>
    <row r="200" spans="2:18" x14ac:dyDescent="0.25">
      <c r="B200" s="46" t="s">
        <v>0</v>
      </c>
      <c r="C200" s="47" t="s">
        <v>86</v>
      </c>
      <c r="D200" s="47">
        <f>'START HER'!$F$24</f>
        <v>15</v>
      </c>
      <c r="E200" s="47" t="s">
        <v>76</v>
      </c>
      <c r="F200" s="47"/>
      <c r="G200" s="47"/>
      <c r="H200" s="47" t="s">
        <v>0</v>
      </c>
      <c r="I200" s="47" t="str">
        <f>C200</f>
        <v>konsum</v>
      </c>
      <c r="J200" s="47">
        <f t="shared" ref="J200:K200" si="117">D200</f>
        <v>15</v>
      </c>
      <c r="K200" s="47" t="str">
        <f t="shared" si="117"/>
        <v>ha</v>
      </c>
      <c r="L200" s="47"/>
      <c r="M200" s="47"/>
      <c r="N200" s="47" t="s">
        <v>0</v>
      </c>
      <c r="O200" s="47" t="str">
        <f>I200</f>
        <v>konsum</v>
      </c>
      <c r="P200" s="47">
        <f>J200</f>
        <v>15</v>
      </c>
      <c r="Q200" s="47" t="str">
        <f>K200</f>
        <v>ha</v>
      </c>
      <c r="R200" s="67"/>
    </row>
    <row r="201" spans="2:18" x14ac:dyDescent="0.25">
      <c r="B201" s="49" t="s">
        <v>1</v>
      </c>
      <c r="C201" s="28" t="s">
        <v>2</v>
      </c>
      <c r="H201" s="28" t="s">
        <v>1</v>
      </c>
      <c r="I201" s="28" t="s">
        <v>2</v>
      </c>
      <c r="N201" s="28" t="s">
        <v>1</v>
      </c>
      <c r="O201" s="28" t="s">
        <v>2</v>
      </c>
      <c r="R201" s="68"/>
    </row>
    <row r="202" spans="2:18" x14ac:dyDescent="0.25">
      <c r="B202" s="49" t="s">
        <v>3</v>
      </c>
      <c r="C202" s="28" t="s">
        <v>4</v>
      </c>
      <c r="H202" s="28" t="s">
        <v>3</v>
      </c>
      <c r="I202" s="28" t="s">
        <v>4</v>
      </c>
      <c r="N202" s="28" t="s">
        <v>3</v>
      </c>
      <c r="O202" s="28" t="s">
        <v>4</v>
      </c>
      <c r="R202" s="68"/>
    </row>
    <row r="203" spans="2:18" x14ac:dyDescent="0.25">
      <c r="B203" s="49" t="s">
        <v>5</v>
      </c>
      <c r="C203" s="28" t="s">
        <v>6</v>
      </c>
      <c r="H203" s="28" t="s">
        <v>5</v>
      </c>
      <c r="I203" s="28" t="s">
        <v>6</v>
      </c>
      <c r="N203" s="28" t="s">
        <v>5</v>
      </c>
      <c r="O203" s="28" t="s">
        <v>6</v>
      </c>
      <c r="R203" s="68"/>
    </row>
    <row r="204" spans="2:18" x14ac:dyDescent="0.25">
      <c r="B204" s="49" t="s">
        <v>7</v>
      </c>
      <c r="C204" s="28" t="s">
        <v>66</v>
      </c>
      <c r="H204" s="28" t="s">
        <v>7</v>
      </c>
      <c r="I204" s="28" t="s">
        <v>72</v>
      </c>
      <c r="N204" s="28" t="s">
        <v>7</v>
      </c>
      <c r="O204" s="28" t="s">
        <v>8</v>
      </c>
      <c r="R204" s="68"/>
    </row>
    <row r="205" spans="2:18" x14ac:dyDescent="0.25">
      <c r="B205" s="49" t="s">
        <v>9</v>
      </c>
      <c r="C205" s="28" t="s">
        <v>55</v>
      </c>
      <c r="H205" s="28" t="s">
        <v>9</v>
      </c>
      <c r="I205" s="28" t="s">
        <v>55</v>
      </c>
      <c r="N205" s="28" t="s">
        <v>9</v>
      </c>
      <c r="O205" s="28" t="s">
        <v>55</v>
      </c>
      <c r="R205" s="68"/>
    </row>
    <row r="206" spans="2:18" x14ac:dyDescent="0.25">
      <c r="B206" s="51"/>
      <c r="R206" s="68"/>
    </row>
    <row r="207" spans="2:18" x14ac:dyDescent="0.25">
      <c r="B207" s="69" t="s">
        <v>11</v>
      </c>
      <c r="C207" s="30" t="s">
        <v>12</v>
      </c>
      <c r="D207" s="30" t="s">
        <v>13</v>
      </c>
      <c r="E207" s="30" t="s">
        <v>14</v>
      </c>
      <c r="F207" s="30" t="s">
        <v>15</v>
      </c>
      <c r="H207" s="29" t="s">
        <v>11</v>
      </c>
      <c r="I207" s="30" t="s">
        <v>12</v>
      </c>
      <c r="J207" s="30" t="s">
        <v>13</v>
      </c>
      <c r="K207" s="30" t="s">
        <v>14</v>
      </c>
      <c r="L207" s="30" t="s">
        <v>15</v>
      </c>
      <c r="N207" s="29" t="s">
        <v>11</v>
      </c>
      <c r="O207" s="30" t="s">
        <v>12</v>
      </c>
      <c r="P207" s="30" t="s">
        <v>13</v>
      </c>
      <c r="Q207" s="30" t="s">
        <v>14</v>
      </c>
      <c r="R207" s="70" t="s">
        <v>15</v>
      </c>
    </row>
    <row r="208" spans="2:18" x14ac:dyDescent="0.25">
      <c r="B208" s="71" t="s">
        <v>18</v>
      </c>
      <c r="C208" s="32"/>
      <c r="D208" s="33" t="s">
        <v>13</v>
      </c>
      <c r="E208" s="32"/>
      <c r="F208" s="32"/>
      <c r="H208" s="31" t="s">
        <v>18</v>
      </c>
      <c r="I208" s="32"/>
      <c r="J208" s="33" t="s">
        <v>13</v>
      </c>
      <c r="K208" s="32"/>
      <c r="L208" s="32"/>
      <c r="N208" s="31" t="s">
        <v>18</v>
      </c>
      <c r="O208" s="32"/>
      <c r="P208" s="33" t="s">
        <v>13</v>
      </c>
      <c r="Q208" s="32"/>
      <c r="R208" s="72"/>
    </row>
    <row r="209" spans="2:18" s="40" customFormat="1" x14ac:dyDescent="0.25">
      <c r="B209" s="73" t="s">
        <v>56</v>
      </c>
      <c r="C209" s="35">
        <v>3000</v>
      </c>
      <c r="D209" s="33" t="s">
        <v>20</v>
      </c>
      <c r="E209" s="36">
        <f>'START HER'!E71/100</f>
        <v>2.1</v>
      </c>
      <c r="F209" s="35">
        <f>C209*E209</f>
        <v>6300</v>
      </c>
      <c r="G209" s="27"/>
      <c r="H209" s="34" t="s">
        <v>56</v>
      </c>
      <c r="I209" s="35">
        <v>5000</v>
      </c>
      <c r="J209" s="33" t="s">
        <v>20</v>
      </c>
      <c r="K209" s="36">
        <f>E209</f>
        <v>2.1</v>
      </c>
      <c r="L209" s="35">
        <f>I209*K209</f>
        <v>10500</v>
      </c>
      <c r="M209" s="27"/>
      <c r="N209" s="34" t="s">
        <v>56</v>
      </c>
      <c r="O209" s="35">
        <v>5000</v>
      </c>
      <c r="P209" s="33" t="s">
        <v>20</v>
      </c>
      <c r="Q209" s="36">
        <f>E209</f>
        <v>2.1</v>
      </c>
      <c r="R209" s="74">
        <f>O209*Q209</f>
        <v>10500</v>
      </c>
    </row>
    <row r="210" spans="2:18" x14ac:dyDescent="0.25">
      <c r="B210" s="73" t="s">
        <v>57</v>
      </c>
      <c r="C210" s="35">
        <v>2000</v>
      </c>
      <c r="D210" s="33" t="s">
        <v>20</v>
      </c>
      <c r="E210" s="36">
        <v>0.85</v>
      </c>
      <c r="F210" s="35">
        <f>C210*E210</f>
        <v>1700</v>
      </c>
      <c r="H210" s="34" t="s">
        <v>57</v>
      </c>
      <c r="I210" s="35">
        <v>2400</v>
      </c>
      <c r="J210" s="33" t="s">
        <v>20</v>
      </c>
      <c r="K210" s="36">
        <v>0.85</v>
      </c>
      <c r="L210" s="35">
        <f>I210*K210</f>
        <v>2040</v>
      </c>
      <c r="N210" s="34" t="s">
        <v>57</v>
      </c>
      <c r="O210" s="35">
        <v>2400</v>
      </c>
      <c r="P210" s="33" t="s">
        <v>20</v>
      </c>
      <c r="Q210" s="36">
        <v>0.85</v>
      </c>
      <c r="R210" s="74">
        <f>O210*Q210</f>
        <v>2040</v>
      </c>
    </row>
    <row r="211" spans="2:18" x14ac:dyDescent="0.25">
      <c r="B211" s="73" t="s">
        <v>21</v>
      </c>
      <c r="C211" s="35"/>
      <c r="D211" s="33" t="s">
        <v>22</v>
      </c>
      <c r="E211" s="35"/>
      <c r="F211" s="35">
        <v>870</v>
      </c>
      <c r="H211" s="34" t="s">
        <v>21</v>
      </c>
      <c r="I211" s="35"/>
      <c r="J211" s="33" t="s">
        <v>22</v>
      </c>
      <c r="K211" s="35"/>
      <c r="L211" s="35">
        <v>870</v>
      </c>
      <c r="N211" s="34" t="s">
        <v>21</v>
      </c>
      <c r="O211" s="89"/>
      <c r="P211" s="33" t="s">
        <v>22</v>
      </c>
      <c r="Q211" s="89"/>
      <c r="R211" s="74">
        <v>870</v>
      </c>
    </row>
    <row r="212" spans="2:18" ht="14.4" x14ac:dyDescent="0.3">
      <c r="B212" s="102" t="str">
        <f>'START HER'!B30</f>
        <v>Frarens med prisreduktion</v>
      </c>
      <c r="C212" s="76">
        <f>'START HER'!F30*100</f>
        <v>-250</v>
      </c>
      <c r="D212" s="103" t="s">
        <v>20</v>
      </c>
      <c r="E212" s="117">
        <f>'START HER'!C30/100</f>
        <v>0.5</v>
      </c>
      <c r="F212" s="104">
        <f>'START HER'!H30</f>
        <v>-125</v>
      </c>
      <c r="G212" s="40"/>
      <c r="H212" s="37" t="str">
        <f>B212</f>
        <v>Frarens med prisreduktion</v>
      </c>
      <c r="I212" s="45">
        <f t="shared" ref="I212:L213" si="118">C212</f>
        <v>-250</v>
      </c>
      <c r="J212" s="39" t="str">
        <f t="shared" si="118"/>
        <v>Kg</v>
      </c>
      <c r="K212" s="116">
        <f t="shared" si="118"/>
        <v>0.5</v>
      </c>
      <c r="L212" s="87">
        <f t="shared" si="118"/>
        <v>-125</v>
      </c>
      <c r="M212" s="40"/>
      <c r="N212" s="37" t="str">
        <f>H212</f>
        <v>Frarens med prisreduktion</v>
      </c>
      <c r="O212" s="90">
        <f>I212</f>
        <v>-250</v>
      </c>
      <c r="P212" s="39" t="str">
        <f>J212</f>
        <v>Kg</v>
      </c>
      <c r="Q212" s="115">
        <f>K212</f>
        <v>0.5</v>
      </c>
      <c r="R212" s="88">
        <f>L212</f>
        <v>-125</v>
      </c>
    </row>
    <row r="213" spans="2:18" ht="14.4" x14ac:dyDescent="0.3">
      <c r="B213" s="73" t="str">
        <f>'START HER'!B26</f>
        <v xml:space="preserve">Restriktioner på afgrødevalg </v>
      </c>
      <c r="C213" s="35"/>
      <c r="D213" s="33"/>
      <c r="E213" s="35"/>
      <c r="F213" s="35">
        <f>'START HER'!H26</f>
        <v>0</v>
      </c>
      <c r="G213" s="40"/>
      <c r="H213" s="37" t="str">
        <f>B213</f>
        <v xml:space="preserve">Restriktioner på afgrødevalg </v>
      </c>
      <c r="I213" s="37"/>
      <c r="J213" s="37"/>
      <c r="K213" s="37"/>
      <c r="L213" s="45">
        <f t="shared" si="118"/>
        <v>0</v>
      </c>
      <c r="M213" s="40"/>
      <c r="N213" s="37" t="str">
        <f>H213</f>
        <v xml:space="preserve">Restriktioner på afgrødevalg </v>
      </c>
      <c r="O213" s="90"/>
      <c r="P213" s="37"/>
      <c r="Q213" s="90"/>
      <c r="R213" s="45">
        <f>L213</f>
        <v>0</v>
      </c>
    </row>
    <row r="214" spans="2:18" x14ac:dyDescent="0.25">
      <c r="B214" s="105" t="s">
        <v>23</v>
      </c>
      <c r="C214" s="106"/>
      <c r="D214" s="107" t="s">
        <v>13</v>
      </c>
      <c r="E214" s="106"/>
      <c r="F214" s="106">
        <f>SUM(F209:F213)</f>
        <v>8745</v>
      </c>
      <c r="H214" s="31" t="s">
        <v>23</v>
      </c>
      <c r="I214" s="32"/>
      <c r="J214" s="33" t="s">
        <v>13</v>
      </c>
      <c r="K214" s="32"/>
      <c r="L214" s="32">
        <f>SUM(L209:L213)</f>
        <v>13285</v>
      </c>
      <c r="N214" s="31" t="s">
        <v>23</v>
      </c>
      <c r="O214" s="91"/>
      <c r="P214" s="33" t="s">
        <v>13</v>
      </c>
      <c r="Q214" s="91"/>
      <c r="R214" s="72">
        <f>SUM(R209:R213)</f>
        <v>13285</v>
      </c>
    </row>
    <row r="215" spans="2:18" x14ac:dyDescent="0.25">
      <c r="B215" s="73" t="s">
        <v>13</v>
      </c>
      <c r="C215" s="35"/>
      <c r="D215" s="33" t="s">
        <v>13</v>
      </c>
      <c r="E215" s="35"/>
      <c r="F215" s="35"/>
      <c r="H215" s="34" t="s">
        <v>13</v>
      </c>
      <c r="I215" s="35"/>
      <c r="J215" s="33" t="s">
        <v>13</v>
      </c>
      <c r="K215" s="35"/>
      <c r="L215" s="35"/>
      <c r="N215" s="34" t="s">
        <v>13</v>
      </c>
      <c r="O215" s="89"/>
      <c r="P215" s="33" t="s">
        <v>13</v>
      </c>
      <c r="Q215" s="89"/>
      <c r="R215" s="74"/>
    </row>
    <row r="216" spans="2:18" x14ac:dyDescent="0.25">
      <c r="B216" s="71" t="s">
        <v>24</v>
      </c>
      <c r="C216" s="32"/>
      <c r="D216" s="33" t="s">
        <v>13</v>
      </c>
      <c r="E216" s="32"/>
      <c r="F216" s="32"/>
      <c r="H216" s="31" t="s">
        <v>24</v>
      </c>
      <c r="I216" s="32"/>
      <c r="J216" s="33" t="s">
        <v>13</v>
      </c>
      <c r="K216" s="32"/>
      <c r="L216" s="32"/>
      <c r="N216" s="31" t="s">
        <v>24</v>
      </c>
      <c r="O216" s="91"/>
      <c r="P216" s="33" t="s">
        <v>13</v>
      </c>
      <c r="Q216" s="91"/>
      <c r="R216" s="72"/>
    </row>
    <row r="217" spans="2:18" x14ac:dyDescent="0.25">
      <c r="B217" s="73" t="s">
        <v>25</v>
      </c>
      <c r="C217" s="35">
        <v>-170</v>
      </c>
      <c r="D217" s="33" t="s">
        <v>20</v>
      </c>
      <c r="E217" s="36">
        <v>5.4</v>
      </c>
      <c r="F217" s="35">
        <f>C217*E217</f>
        <v>-918.00000000000011</v>
      </c>
      <c r="H217" s="34" t="s">
        <v>25</v>
      </c>
      <c r="I217" s="35">
        <v>-170</v>
      </c>
      <c r="J217" s="33" t="s">
        <v>20</v>
      </c>
      <c r="K217" s="36">
        <v>5.4</v>
      </c>
      <c r="L217" s="35">
        <f>I217*K217</f>
        <v>-918.00000000000011</v>
      </c>
      <c r="N217" s="34" t="s">
        <v>25</v>
      </c>
      <c r="O217" s="89">
        <v>-170</v>
      </c>
      <c r="P217" s="33" t="s">
        <v>20</v>
      </c>
      <c r="Q217" s="93">
        <v>5.4</v>
      </c>
      <c r="R217" s="74">
        <f>O217*Q217</f>
        <v>-918.00000000000011</v>
      </c>
    </row>
    <row r="218" spans="2:18" ht="14.4" x14ac:dyDescent="0.3">
      <c r="B218" s="75" t="str">
        <f>'START HER'!B33</f>
        <v>Tillæg udsæd konsum ift. foder</v>
      </c>
      <c r="C218" s="38">
        <f>C217</f>
        <v>-170</v>
      </c>
      <c r="D218" s="39" t="str">
        <f>D217</f>
        <v>Kg</v>
      </c>
      <c r="E218" s="41">
        <f>'START HER'!C33</f>
        <v>1</v>
      </c>
      <c r="F218" s="38">
        <f>C218*E218</f>
        <v>-170</v>
      </c>
      <c r="G218" s="40"/>
      <c r="H218" s="37" t="str">
        <f>B218</f>
        <v>Tillæg udsæd konsum ift. foder</v>
      </c>
      <c r="I218" s="38">
        <f t="shared" ref="I218:L219" si="119">C218</f>
        <v>-170</v>
      </c>
      <c r="J218" s="39" t="str">
        <f t="shared" si="119"/>
        <v>Kg</v>
      </c>
      <c r="K218" s="41">
        <f t="shared" si="119"/>
        <v>1</v>
      </c>
      <c r="L218" s="38">
        <f t="shared" si="119"/>
        <v>-170</v>
      </c>
      <c r="M218" s="40"/>
      <c r="N218" s="37" t="str">
        <f t="shared" ref="N218:R219" si="120">H218</f>
        <v>Tillæg udsæd konsum ift. foder</v>
      </c>
      <c r="O218" s="92">
        <f t="shared" si="120"/>
        <v>-170</v>
      </c>
      <c r="P218" s="39" t="str">
        <f t="shared" si="120"/>
        <v>Kg</v>
      </c>
      <c r="Q218" s="101">
        <f t="shared" si="120"/>
        <v>1</v>
      </c>
      <c r="R218" s="77">
        <f t="shared" si="120"/>
        <v>-170</v>
      </c>
    </row>
    <row r="219" spans="2:18" ht="14.4" x14ac:dyDescent="0.3">
      <c r="B219" s="75" t="str">
        <f>'START HER'!B35</f>
        <v>Parti afgrøde til rens af anlæg</v>
      </c>
      <c r="C219" s="38">
        <f>'START HER'!F35</f>
        <v>-5</v>
      </c>
      <c r="D219" s="39" t="str">
        <f>'START HER'!E35</f>
        <v>hkg</v>
      </c>
      <c r="E219" s="41">
        <f>'START HER'!C35</f>
        <v>200</v>
      </c>
      <c r="F219" s="38">
        <f>'START HER'!H35</f>
        <v>-66.666666666666671</v>
      </c>
      <c r="G219" s="40"/>
      <c r="H219" s="37" t="str">
        <f>B219</f>
        <v>Parti afgrøde til rens af anlæg</v>
      </c>
      <c r="I219" s="38">
        <f t="shared" si="119"/>
        <v>-5</v>
      </c>
      <c r="J219" s="39" t="str">
        <f t="shared" si="119"/>
        <v>hkg</v>
      </c>
      <c r="K219" s="41">
        <f t="shared" si="119"/>
        <v>200</v>
      </c>
      <c r="L219" s="38">
        <f t="shared" si="119"/>
        <v>-66.666666666666671</v>
      </c>
      <c r="M219" s="40"/>
      <c r="N219" s="37" t="str">
        <f t="shared" si="120"/>
        <v>Parti afgrøde til rens af anlæg</v>
      </c>
      <c r="O219" s="38">
        <f t="shared" si="120"/>
        <v>-5</v>
      </c>
      <c r="P219" s="39" t="str">
        <f t="shared" si="120"/>
        <v>hkg</v>
      </c>
      <c r="Q219" s="101">
        <f t="shared" si="120"/>
        <v>200</v>
      </c>
      <c r="R219" s="77">
        <f t="shared" si="120"/>
        <v>-66.666666666666671</v>
      </c>
    </row>
    <row r="220" spans="2:18" x14ac:dyDescent="0.25">
      <c r="B220" s="73" t="s">
        <v>58</v>
      </c>
      <c r="C220" s="35">
        <v>-20</v>
      </c>
      <c r="D220" s="33" t="s">
        <v>59</v>
      </c>
      <c r="E220" s="36"/>
      <c r="F220" s="35"/>
      <c r="H220" s="34" t="s">
        <v>58</v>
      </c>
      <c r="I220" s="35">
        <v>-20</v>
      </c>
      <c r="J220" s="33" t="s">
        <v>59</v>
      </c>
      <c r="K220" s="36"/>
      <c r="L220" s="35"/>
      <c r="N220" s="34" t="s">
        <v>58</v>
      </c>
      <c r="O220" s="35">
        <v>-20</v>
      </c>
      <c r="P220" s="33" t="s">
        <v>59</v>
      </c>
      <c r="Q220" s="36"/>
      <c r="R220" s="74"/>
    </row>
    <row r="221" spans="2:18" x14ac:dyDescent="0.25">
      <c r="B221" s="71" t="s">
        <v>26</v>
      </c>
      <c r="C221" s="32"/>
      <c r="D221" s="33" t="s">
        <v>13</v>
      </c>
      <c r="E221" s="32"/>
      <c r="F221" s="32">
        <f>SUM(F217:F220)</f>
        <v>-1154.6666666666667</v>
      </c>
      <c r="H221" s="31" t="s">
        <v>26</v>
      </c>
      <c r="I221" s="32"/>
      <c r="J221" s="33" t="s">
        <v>13</v>
      </c>
      <c r="K221" s="32"/>
      <c r="L221" s="32">
        <f>SUM(L217:L220)</f>
        <v>-1154.6666666666667</v>
      </c>
      <c r="N221" s="31" t="s">
        <v>26</v>
      </c>
      <c r="O221" s="32"/>
      <c r="P221" s="33" t="s">
        <v>13</v>
      </c>
      <c r="Q221" s="32"/>
      <c r="R221" s="72">
        <f>SUM(R217:R220)</f>
        <v>-1154.6666666666667</v>
      </c>
    </row>
    <row r="222" spans="2:18" x14ac:dyDescent="0.25">
      <c r="B222" s="71" t="s">
        <v>27</v>
      </c>
      <c r="C222" s="32"/>
      <c r="D222" s="33" t="s">
        <v>13</v>
      </c>
      <c r="E222" s="32"/>
      <c r="F222" s="32">
        <f>SUM(F214,F221)</f>
        <v>7590.333333333333</v>
      </c>
      <c r="H222" s="31" t="s">
        <v>27</v>
      </c>
      <c r="I222" s="32"/>
      <c r="J222" s="33" t="s">
        <v>13</v>
      </c>
      <c r="K222" s="32"/>
      <c r="L222" s="32">
        <f>SUM(L214,L221)</f>
        <v>12130.333333333334</v>
      </c>
      <c r="N222" s="31" t="s">
        <v>27</v>
      </c>
      <c r="O222" s="32"/>
      <c r="P222" s="33" t="s">
        <v>13</v>
      </c>
      <c r="Q222" s="32"/>
      <c r="R222" s="72">
        <f>SUM(R214,R221)</f>
        <v>12130.333333333334</v>
      </c>
    </row>
    <row r="223" spans="2:18" x14ac:dyDescent="0.25">
      <c r="B223" s="73" t="s">
        <v>13</v>
      </c>
      <c r="C223" s="35"/>
      <c r="D223" s="33" t="s">
        <v>13</v>
      </c>
      <c r="E223" s="35"/>
      <c r="F223" s="35"/>
      <c r="H223" s="34" t="s">
        <v>13</v>
      </c>
      <c r="I223" s="35"/>
      <c r="J223" s="33" t="s">
        <v>13</v>
      </c>
      <c r="K223" s="35"/>
      <c r="L223" s="35"/>
      <c r="N223" s="34" t="s">
        <v>13</v>
      </c>
      <c r="O223" s="35"/>
      <c r="P223" s="33" t="s">
        <v>13</v>
      </c>
      <c r="Q223" s="35"/>
      <c r="R223" s="74"/>
    </row>
    <row r="224" spans="2:18" x14ac:dyDescent="0.25">
      <c r="B224" s="71" t="s">
        <v>28</v>
      </c>
      <c r="C224" s="32"/>
      <c r="D224" s="33" t="s">
        <v>13</v>
      </c>
      <c r="E224" s="32"/>
      <c r="F224" s="32"/>
      <c r="H224" s="31" t="s">
        <v>28</v>
      </c>
      <c r="I224" s="32"/>
      <c r="J224" s="33" t="s">
        <v>13</v>
      </c>
      <c r="K224" s="32"/>
      <c r="L224" s="32"/>
      <c r="N224" s="31" t="s">
        <v>28</v>
      </c>
      <c r="O224" s="32"/>
      <c r="P224" s="33" t="s">
        <v>13</v>
      </c>
      <c r="Q224" s="32"/>
      <c r="R224" s="72"/>
    </row>
    <row r="225" spans="2:18" x14ac:dyDescent="0.25">
      <c r="B225" s="73" t="s">
        <v>29</v>
      </c>
      <c r="C225" s="35">
        <v>-1</v>
      </c>
      <c r="D225" s="33" t="s">
        <v>13</v>
      </c>
      <c r="E225" s="35">
        <v>653</v>
      </c>
      <c r="F225" s="35">
        <f t="shared" ref="F225:F243" si="121">C225*E225</f>
        <v>-653</v>
      </c>
      <c r="H225" s="34" t="s">
        <v>29</v>
      </c>
      <c r="I225" s="35">
        <v>-1</v>
      </c>
      <c r="J225" s="33" t="s">
        <v>13</v>
      </c>
      <c r="K225" s="35">
        <v>653</v>
      </c>
      <c r="L225" s="35">
        <f t="shared" ref="L225:L247" si="122">I225*K225</f>
        <v>-653</v>
      </c>
      <c r="N225" s="34" t="s">
        <v>29</v>
      </c>
      <c r="O225" s="35">
        <v>-1</v>
      </c>
      <c r="P225" s="33" t="s">
        <v>13</v>
      </c>
      <c r="Q225" s="35">
        <v>725</v>
      </c>
      <c r="R225" s="74">
        <f t="shared" ref="R225:R243" si="123">O225*Q225</f>
        <v>-725</v>
      </c>
    </row>
    <row r="226" spans="2:18" x14ac:dyDescent="0.25">
      <c r="B226" s="73" t="s">
        <v>30</v>
      </c>
      <c r="C226" s="35">
        <v>-3</v>
      </c>
      <c r="D226" s="33" t="s">
        <v>13</v>
      </c>
      <c r="E226" s="35">
        <v>200</v>
      </c>
      <c r="F226" s="35">
        <f t="shared" si="121"/>
        <v>-600</v>
      </c>
      <c r="H226" s="34" t="s">
        <v>30</v>
      </c>
      <c r="I226" s="35">
        <v>-3</v>
      </c>
      <c r="J226" s="33" t="s">
        <v>13</v>
      </c>
      <c r="K226" s="35">
        <v>203</v>
      </c>
      <c r="L226" s="35">
        <f t="shared" si="122"/>
        <v>-609</v>
      </c>
      <c r="N226" s="34" t="s">
        <v>30</v>
      </c>
      <c r="O226" s="35">
        <v>-3</v>
      </c>
      <c r="P226" s="33" t="s">
        <v>13</v>
      </c>
      <c r="Q226" s="35">
        <v>225</v>
      </c>
      <c r="R226" s="74">
        <f t="shared" si="123"/>
        <v>-675</v>
      </c>
    </row>
    <row r="227" spans="2:18" x14ac:dyDescent="0.25">
      <c r="B227" s="73" t="s">
        <v>60</v>
      </c>
      <c r="C227" s="35">
        <v>-20</v>
      </c>
      <c r="D227" s="33" t="s">
        <v>13</v>
      </c>
      <c r="E227" s="35">
        <v>18</v>
      </c>
      <c r="F227" s="35">
        <f t="shared" si="121"/>
        <v>-360</v>
      </c>
      <c r="H227" s="34" t="s">
        <v>60</v>
      </c>
      <c r="I227" s="35">
        <v>-20</v>
      </c>
      <c r="J227" s="33" t="s">
        <v>13</v>
      </c>
      <c r="K227" s="35">
        <v>18</v>
      </c>
      <c r="L227" s="35">
        <f t="shared" si="122"/>
        <v>-360</v>
      </c>
      <c r="N227" s="34" t="s">
        <v>60</v>
      </c>
      <c r="O227" s="35">
        <v>-20</v>
      </c>
      <c r="P227" s="33" t="s">
        <v>13</v>
      </c>
      <c r="Q227" s="35">
        <v>20</v>
      </c>
      <c r="R227" s="74">
        <f t="shared" si="123"/>
        <v>-400</v>
      </c>
    </row>
    <row r="228" spans="2:18" ht="14.4" x14ac:dyDescent="0.3">
      <c r="B228" s="75" t="str">
        <f>'START HER'!B39</f>
        <v>Rengøring af såmaskine inden såning (time)</v>
      </c>
      <c r="C228" s="42">
        <f>'START HER'!F39</f>
        <v>-1</v>
      </c>
      <c r="D228" s="39" t="str">
        <f>'START HER'!G39</f>
        <v>timer pr. såning</v>
      </c>
      <c r="E228" s="38">
        <f>'START HER'!C39</f>
        <v>225</v>
      </c>
      <c r="F228" s="44">
        <f>'START HER'!H39</f>
        <v>-15</v>
      </c>
      <c r="G228" s="40"/>
      <c r="H228" s="37" t="str">
        <f>B228</f>
        <v>Rengøring af såmaskine inden såning (time)</v>
      </c>
      <c r="I228" s="42">
        <f t="shared" ref="I228:K228" si="124">C228</f>
        <v>-1</v>
      </c>
      <c r="J228" s="39" t="str">
        <f t="shared" ref="J228" si="125">D228</f>
        <v>timer pr. såning</v>
      </c>
      <c r="K228" s="38">
        <f t="shared" si="124"/>
        <v>225</v>
      </c>
      <c r="L228" s="42">
        <f t="shared" ref="L228" si="126">F228</f>
        <v>-15</v>
      </c>
      <c r="M228" s="40"/>
      <c r="N228" s="37" t="str">
        <f>H228</f>
        <v>Rengøring af såmaskine inden såning (time)</v>
      </c>
      <c r="O228" s="42">
        <f t="shared" ref="O228:Q228" si="127">I228</f>
        <v>-1</v>
      </c>
      <c r="P228" s="39" t="str">
        <f t="shared" ref="P228" si="128">J228</f>
        <v>timer pr. såning</v>
      </c>
      <c r="Q228" s="38">
        <f t="shared" si="127"/>
        <v>225</v>
      </c>
      <c r="R228" s="132">
        <f t="shared" ref="R228" si="129">L228</f>
        <v>-15</v>
      </c>
    </row>
    <row r="229" spans="2:18" x14ac:dyDescent="0.25">
      <c r="B229" s="73" t="s">
        <v>31</v>
      </c>
      <c r="C229" s="35">
        <v>-1</v>
      </c>
      <c r="D229" s="33" t="s">
        <v>13</v>
      </c>
      <c r="E229" s="35">
        <v>380</v>
      </c>
      <c r="F229" s="35">
        <f t="shared" si="121"/>
        <v>-380</v>
      </c>
      <c r="H229" s="34" t="s">
        <v>31</v>
      </c>
      <c r="I229" s="35">
        <v>-1</v>
      </c>
      <c r="J229" s="33" t="s">
        <v>13</v>
      </c>
      <c r="K229" s="35">
        <v>380</v>
      </c>
      <c r="L229" s="35">
        <f t="shared" si="122"/>
        <v>-380</v>
      </c>
      <c r="N229" s="34" t="s">
        <v>31</v>
      </c>
      <c r="O229" s="35">
        <v>-1</v>
      </c>
      <c r="P229" s="33" t="s">
        <v>13</v>
      </c>
      <c r="Q229" s="35">
        <v>400</v>
      </c>
      <c r="R229" s="74">
        <f t="shared" si="123"/>
        <v>-400</v>
      </c>
    </row>
    <row r="230" spans="2:18" x14ac:dyDescent="0.25">
      <c r="B230" s="73" t="s">
        <v>33</v>
      </c>
      <c r="C230" s="35">
        <v>-1</v>
      </c>
      <c r="D230" s="33" t="s">
        <v>13</v>
      </c>
      <c r="E230" s="35">
        <v>140</v>
      </c>
      <c r="F230" s="35">
        <f t="shared" si="121"/>
        <v>-140</v>
      </c>
      <c r="H230" s="34" t="s">
        <v>33</v>
      </c>
      <c r="I230" s="35">
        <v>-1</v>
      </c>
      <c r="J230" s="33" t="s">
        <v>13</v>
      </c>
      <c r="K230" s="35">
        <v>140</v>
      </c>
      <c r="L230" s="35">
        <f t="shared" si="122"/>
        <v>-140</v>
      </c>
      <c r="N230" s="34" t="s">
        <v>33</v>
      </c>
      <c r="O230" s="35">
        <v>-1</v>
      </c>
      <c r="P230" s="33" t="s">
        <v>13</v>
      </c>
      <c r="Q230" s="35">
        <v>140</v>
      </c>
      <c r="R230" s="74">
        <f t="shared" si="123"/>
        <v>-140</v>
      </c>
    </row>
    <row r="231" spans="2:18" ht="14.4" x14ac:dyDescent="0.3">
      <c r="B231" s="75" t="str">
        <f>'START HER'!B41</f>
        <v>Lugning (time)</v>
      </c>
      <c r="C231" s="42">
        <f>'START HER'!F41</f>
        <v>0</v>
      </c>
      <c r="D231" s="39" t="str">
        <f>'START HER'!G41</f>
        <v>timer pr. ha</v>
      </c>
      <c r="E231" s="38">
        <f>'START HER'!C41</f>
        <v>225</v>
      </c>
      <c r="F231" s="38">
        <f>'START HER'!H41</f>
        <v>0</v>
      </c>
      <c r="G231" s="40"/>
      <c r="H231" s="37" t="str">
        <f>B231</f>
        <v>Lugning (time)</v>
      </c>
      <c r="I231" s="42">
        <f>C231</f>
        <v>0</v>
      </c>
      <c r="J231" s="39"/>
      <c r="K231" s="38">
        <f>E231</f>
        <v>225</v>
      </c>
      <c r="L231" s="38">
        <f>I231*K231</f>
        <v>0</v>
      </c>
      <c r="M231" s="40"/>
      <c r="N231" s="37" t="str">
        <f>H231</f>
        <v>Lugning (time)</v>
      </c>
      <c r="O231" s="42">
        <f>I231</f>
        <v>0</v>
      </c>
      <c r="P231" s="39"/>
      <c r="Q231" s="38">
        <f>K231</f>
        <v>225</v>
      </c>
      <c r="R231" s="77">
        <f>O231*Q231</f>
        <v>0</v>
      </c>
    </row>
    <row r="232" spans="2:18" ht="14.4" x14ac:dyDescent="0.3">
      <c r="B232" s="75" t="str">
        <f>'START HER'!B43</f>
        <v>Ekstra rengøring af mejetærsker (time)</v>
      </c>
      <c r="C232" s="38">
        <f>'START HER'!F43</f>
        <v>-2</v>
      </c>
      <c r="D232" s="39" t="str">
        <f>'START HER'!G43</f>
        <v>timer pr. høst</v>
      </c>
      <c r="E232" s="38">
        <f>'START HER'!C43</f>
        <v>225</v>
      </c>
      <c r="F232" s="38">
        <f>'START HER'!H43</f>
        <v>-30</v>
      </c>
      <c r="G232" s="40"/>
      <c r="H232" s="37" t="str">
        <f>B232</f>
        <v>Ekstra rengøring af mejetærsker (time)</v>
      </c>
      <c r="I232" s="38">
        <f t="shared" ref="I232:L232" si="130">C232</f>
        <v>-2</v>
      </c>
      <c r="J232" s="39" t="str">
        <f t="shared" si="130"/>
        <v>timer pr. høst</v>
      </c>
      <c r="K232" s="38">
        <f t="shared" si="130"/>
        <v>225</v>
      </c>
      <c r="L232" s="38">
        <f t="shared" si="130"/>
        <v>-30</v>
      </c>
      <c r="M232" s="40"/>
      <c r="N232" s="37" t="str">
        <f>H232</f>
        <v>Ekstra rengøring af mejetærsker (time)</v>
      </c>
      <c r="O232" s="38">
        <f t="shared" ref="O232:R232" si="131">I232</f>
        <v>-2</v>
      </c>
      <c r="P232" s="39" t="str">
        <f t="shared" si="131"/>
        <v>timer pr. høst</v>
      </c>
      <c r="Q232" s="38">
        <f t="shared" si="131"/>
        <v>225</v>
      </c>
      <c r="R232" s="77">
        <f t="shared" si="131"/>
        <v>-30</v>
      </c>
    </row>
    <row r="233" spans="2:18" ht="14.4" x14ac:dyDescent="0.3">
      <c r="B233" s="75" t="str">
        <f>'START HER'!B45</f>
        <v>Ekstra rengøring af vogne  (time)</v>
      </c>
      <c r="C233" s="38">
        <f>'START HER'!F45</f>
        <v>-1</v>
      </c>
      <c r="D233" s="39" t="str">
        <f>'START HER'!G45</f>
        <v>timer pr. høst</v>
      </c>
      <c r="E233" s="38">
        <f>'START HER'!C45</f>
        <v>225</v>
      </c>
      <c r="F233" s="38">
        <f>'START HER'!H45</f>
        <v>-15</v>
      </c>
      <c r="G233" s="40"/>
      <c r="H233" s="37" t="str">
        <f t="shared" ref="H233:H237" si="132">B233</f>
        <v>Ekstra rengøring af vogne  (time)</v>
      </c>
      <c r="I233" s="38">
        <f t="shared" ref="I233:I237" si="133">C233</f>
        <v>-1</v>
      </c>
      <c r="J233" s="39" t="str">
        <f t="shared" ref="J233:J236" si="134">D233</f>
        <v>timer pr. høst</v>
      </c>
      <c r="K233" s="38">
        <f t="shared" ref="K233:K237" si="135">E233</f>
        <v>225</v>
      </c>
      <c r="L233" s="38">
        <f t="shared" ref="L233:L237" si="136">F233</f>
        <v>-15</v>
      </c>
      <c r="M233" s="40"/>
      <c r="N233" s="37" t="str">
        <f t="shared" ref="N233:N237" si="137">H233</f>
        <v>Ekstra rengøring af vogne  (time)</v>
      </c>
      <c r="O233" s="38">
        <f t="shared" ref="O233:O237" si="138">I233</f>
        <v>-1</v>
      </c>
      <c r="P233" s="39" t="str">
        <f t="shared" ref="P233:P236" si="139">J233</f>
        <v>timer pr. høst</v>
      </c>
      <c r="Q233" s="38">
        <f t="shared" ref="Q233:Q237" si="140">K233</f>
        <v>225</v>
      </c>
      <c r="R233" s="77">
        <f t="shared" ref="R233:R237" si="141">L233</f>
        <v>-15</v>
      </c>
    </row>
    <row r="234" spans="2:18" ht="14.4" x14ac:dyDescent="0.3">
      <c r="B234" s="75" t="str">
        <f>'START HER'!B47</f>
        <v>Ekstra rengøring af silo/lager (time)</v>
      </c>
      <c r="C234" s="38">
        <f>'START HER'!F47</f>
        <v>-4</v>
      </c>
      <c r="D234" s="39" t="str">
        <f>'START HER'!G47</f>
        <v>timer pr. høst</v>
      </c>
      <c r="E234" s="38">
        <f>'START HER'!C47</f>
        <v>225</v>
      </c>
      <c r="F234" s="38">
        <f>'START HER'!H47</f>
        <v>-60</v>
      </c>
      <c r="G234" s="40"/>
      <c r="H234" s="37" t="str">
        <f t="shared" si="132"/>
        <v>Ekstra rengøring af silo/lager (time)</v>
      </c>
      <c r="I234" s="38">
        <f t="shared" si="133"/>
        <v>-4</v>
      </c>
      <c r="J234" s="39" t="str">
        <f t="shared" si="134"/>
        <v>timer pr. høst</v>
      </c>
      <c r="K234" s="38">
        <f t="shared" si="135"/>
        <v>225</v>
      </c>
      <c r="L234" s="38">
        <f t="shared" si="136"/>
        <v>-60</v>
      </c>
      <c r="M234" s="40"/>
      <c r="N234" s="37" t="str">
        <f t="shared" si="137"/>
        <v>Ekstra rengøring af silo/lager (time)</v>
      </c>
      <c r="O234" s="38">
        <f t="shared" si="138"/>
        <v>-4</v>
      </c>
      <c r="P234" s="39" t="str">
        <f t="shared" si="139"/>
        <v>timer pr. høst</v>
      </c>
      <c r="Q234" s="38">
        <f t="shared" si="140"/>
        <v>225</v>
      </c>
      <c r="R234" s="77">
        <f t="shared" si="141"/>
        <v>-60</v>
      </c>
    </row>
    <row r="235" spans="2:18" ht="14.4" x14ac:dyDescent="0.3">
      <c r="B235" s="75" t="str">
        <f>'START HER'!B49</f>
        <v>Ekstra rengøring af transportanlæg (time)</v>
      </c>
      <c r="C235" s="38">
        <f>'START HER'!F49</f>
        <v>-2</v>
      </c>
      <c r="D235" s="39" t="str">
        <f>'START HER'!G49</f>
        <v>timer pr. høst</v>
      </c>
      <c r="E235" s="38">
        <f>'START HER'!C49</f>
        <v>225</v>
      </c>
      <c r="F235" s="38">
        <f>'START HER'!H49</f>
        <v>-30</v>
      </c>
      <c r="G235" s="40"/>
      <c r="H235" s="37" t="str">
        <f t="shared" si="132"/>
        <v>Ekstra rengøring af transportanlæg (time)</v>
      </c>
      <c r="I235" s="38">
        <f t="shared" si="133"/>
        <v>-2</v>
      </c>
      <c r="J235" s="39" t="str">
        <f t="shared" si="134"/>
        <v>timer pr. høst</v>
      </c>
      <c r="K235" s="38">
        <f t="shared" si="135"/>
        <v>225</v>
      </c>
      <c r="L235" s="38">
        <f t="shared" si="136"/>
        <v>-30</v>
      </c>
      <c r="M235" s="40"/>
      <c r="N235" s="37" t="str">
        <f t="shared" si="137"/>
        <v>Ekstra rengøring af transportanlæg (time)</v>
      </c>
      <c r="O235" s="38">
        <f t="shared" si="138"/>
        <v>-2</v>
      </c>
      <c r="P235" s="39" t="str">
        <f t="shared" si="139"/>
        <v>timer pr. høst</v>
      </c>
      <c r="Q235" s="38">
        <f t="shared" si="140"/>
        <v>225</v>
      </c>
      <c r="R235" s="77">
        <f t="shared" si="141"/>
        <v>-30</v>
      </c>
    </row>
    <row r="236" spans="2:18" ht="14.4" x14ac:dyDescent="0.3">
      <c r="B236" s="75" t="str">
        <f>'START HER'!B51</f>
        <v>Ekstra skadedyrssikring</v>
      </c>
      <c r="C236" s="38">
        <f>'START HER'!F51</f>
        <v>-1</v>
      </c>
      <c r="D236" s="39" t="str">
        <f>'START HER'!G51</f>
        <v>stk.</v>
      </c>
      <c r="E236" s="38"/>
      <c r="F236" s="38">
        <f>'START HER'!H51</f>
        <v>-20</v>
      </c>
      <c r="G236" s="40"/>
      <c r="H236" s="37" t="str">
        <f t="shared" si="132"/>
        <v>Ekstra skadedyrssikring</v>
      </c>
      <c r="I236" s="38">
        <f t="shared" si="133"/>
        <v>-1</v>
      </c>
      <c r="J236" s="39" t="str">
        <f t="shared" si="134"/>
        <v>stk.</v>
      </c>
      <c r="K236" s="38">
        <f t="shared" si="135"/>
        <v>0</v>
      </c>
      <c r="L236" s="38">
        <f t="shared" si="136"/>
        <v>-20</v>
      </c>
      <c r="M236" s="40"/>
      <c r="N236" s="37" t="str">
        <f t="shared" si="137"/>
        <v>Ekstra skadedyrssikring</v>
      </c>
      <c r="O236" s="38">
        <f t="shared" si="138"/>
        <v>-1</v>
      </c>
      <c r="P236" s="39" t="str">
        <f t="shared" si="139"/>
        <v>stk.</v>
      </c>
      <c r="Q236" s="38">
        <f t="shared" si="140"/>
        <v>0</v>
      </c>
      <c r="R236" s="77">
        <f t="shared" si="141"/>
        <v>-20</v>
      </c>
    </row>
    <row r="237" spans="2:18" ht="14.4" x14ac:dyDescent="0.3">
      <c r="B237" s="75" t="str">
        <f>'START HER'!B53</f>
        <v>Skårlægning</v>
      </c>
      <c r="C237" s="38">
        <f>'START HER'!F53</f>
        <v>-1</v>
      </c>
      <c r="D237" s="39"/>
      <c r="E237" s="38">
        <f>'START HER'!C53</f>
        <v>500</v>
      </c>
      <c r="F237" s="38">
        <f>'START HER'!H53</f>
        <v>-500</v>
      </c>
      <c r="G237" s="40"/>
      <c r="H237" s="37" t="str">
        <f t="shared" si="132"/>
        <v>Skårlægning</v>
      </c>
      <c r="I237" s="38">
        <f t="shared" si="133"/>
        <v>-1</v>
      </c>
      <c r="J237" s="39"/>
      <c r="K237" s="38">
        <f t="shared" si="135"/>
        <v>500</v>
      </c>
      <c r="L237" s="38">
        <f t="shared" si="136"/>
        <v>-500</v>
      </c>
      <c r="M237" s="40"/>
      <c r="N237" s="37" t="str">
        <f t="shared" si="137"/>
        <v>Skårlægning</v>
      </c>
      <c r="O237" s="38">
        <f t="shared" si="138"/>
        <v>-1</v>
      </c>
      <c r="P237" s="39"/>
      <c r="Q237" s="38">
        <f t="shared" si="140"/>
        <v>500</v>
      </c>
      <c r="R237" s="77">
        <f t="shared" si="141"/>
        <v>-500</v>
      </c>
    </row>
    <row r="238" spans="2:18" x14ac:dyDescent="0.25">
      <c r="B238" s="73" t="s">
        <v>34</v>
      </c>
      <c r="C238" s="35">
        <v>-1</v>
      </c>
      <c r="D238" s="33"/>
      <c r="E238" s="35">
        <v>722</v>
      </c>
      <c r="F238" s="35">
        <f t="shared" si="121"/>
        <v>-722</v>
      </c>
      <c r="H238" s="34" t="s">
        <v>34</v>
      </c>
      <c r="I238" s="35">
        <v>-1</v>
      </c>
      <c r="J238" s="33" t="s">
        <v>13</v>
      </c>
      <c r="K238" s="35">
        <v>928</v>
      </c>
      <c r="L238" s="35">
        <f t="shared" si="122"/>
        <v>-928</v>
      </c>
      <c r="N238" s="34" t="s">
        <v>34</v>
      </c>
      <c r="O238" s="35">
        <v>-1</v>
      </c>
      <c r="P238" s="33" t="s">
        <v>13</v>
      </c>
      <c r="Q238" s="35">
        <v>928</v>
      </c>
      <c r="R238" s="74">
        <f t="shared" si="123"/>
        <v>-928</v>
      </c>
    </row>
    <row r="239" spans="2:18" x14ac:dyDescent="0.25">
      <c r="B239" s="73" t="s">
        <v>61</v>
      </c>
      <c r="C239" s="35">
        <v>-1</v>
      </c>
      <c r="D239" s="33" t="s">
        <v>13</v>
      </c>
      <c r="E239" s="35">
        <v>328</v>
      </c>
      <c r="F239" s="35">
        <f t="shared" si="121"/>
        <v>-328</v>
      </c>
      <c r="H239" s="34" t="s">
        <v>61</v>
      </c>
      <c r="I239" s="35">
        <v>-1</v>
      </c>
      <c r="J239" s="33" t="s">
        <v>13</v>
      </c>
      <c r="K239" s="35">
        <v>422</v>
      </c>
      <c r="L239" s="35">
        <f t="shared" si="122"/>
        <v>-422</v>
      </c>
      <c r="N239" s="34" t="s">
        <v>61</v>
      </c>
      <c r="O239" s="35">
        <v>-1</v>
      </c>
      <c r="P239" s="33" t="s">
        <v>13</v>
      </c>
      <c r="Q239" s="35">
        <v>422</v>
      </c>
      <c r="R239" s="74">
        <f t="shared" si="123"/>
        <v>-422</v>
      </c>
    </row>
    <row r="240" spans="2:18" ht="14.4" x14ac:dyDescent="0.3">
      <c r="B240" s="75" t="str">
        <f>'START HER'!B55</f>
        <v>Ekstra skånsomhed ved håndtering</v>
      </c>
      <c r="C240" s="38">
        <f>'START HER'!F55</f>
        <v>-1</v>
      </c>
      <c r="D240" s="39"/>
      <c r="E240" s="38">
        <f>'START HER'!C55</f>
        <v>100</v>
      </c>
      <c r="F240" s="38">
        <f>'START HER'!H55</f>
        <v>-100</v>
      </c>
      <c r="G240" s="40"/>
      <c r="H240" s="37" t="str">
        <f>B240</f>
        <v>Ekstra skånsomhed ved håndtering</v>
      </c>
      <c r="I240" s="38">
        <f t="shared" ref="I240:K240" si="142">C240</f>
        <v>-1</v>
      </c>
      <c r="J240" s="39"/>
      <c r="K240" s="38">
        <f t="shared" si="142"/>
        <v>100</v>
      </c>
      <c r="L240" s="38">
        <f t="shared" si="122"/>
        <v>-100</v>
      </c>
      <c r="M240" s="40"/>
      <c r="N240" s="37" t="str">
        <f>H240</f>
        <v>Ekstra skånsomhed ved håndtering</v>
      </c>
      <c r="O240" s="38">
        <f t="shared" ref="O240:Q240" si="143">I240</f>
        <v>-1</v>
      </c>
      <c r="P240" s="39"/>
      <c r="Q240" s="38">
        <f t="shared" si="143"/>
        <v>100</v>
      </c>
      <c r="R240" s="77">
        <f t="shared" si="123"/>
        <v>-100</v>
      </c>
    </row>
    <row r="241" spans="2:18" x14ac:dyDescent="0.25">
      <c r="B241" s="73" t="s">
        <v>62</v>
      </c>
      <c r="C241" s="35">
        <v>-3000</v>
      </c>
      <c r="D241" s="33" t="s">
        <v>13</v>
      </c>
      <c r="E241" s="43">
        <v>0.12</v>
      </c>
      <c r="F241" s="35">
        <f t="shared" si="121"/>
        <v>-360</v>
      </c>
      <c r="H241" s="34" t="s">
        <v>62</v>
      </c>
      <c r="I241" s="35">
        <v>-5000</v>
      </c>
      <c r="J241" s="33" t="s">
        <v>13</v>
      </c>
      <c r="K241" s="43">
        <v>0.12</v>
      </c>
      <c r="L241" s="35">
        <f t="shared" si="122"/>
        <v>-600</v>
      </c>
      <c r="N241" s="34" t="s">
        <v>62</v>
      </c>
      <c r="O241" s="35">
        <v>-5000</v>
      </c>
      <c r="P241" s="33" t="s">
        <v>13</v>
      </c>
      <c r="Q241" s="43">
        <v>0.12</v>
      </c>
      <c r="R241" s="74">
        <f t="shared" si="123"/>
        <v>-600</v>
      </c>
    </row>
    <row r="242" spans="2:18" x14ac:dyDescent="0.25">
      <c r="B242" s="73" t="s">
        <v>63</v>
      </c>
      <c r="C242" s="44">
        <v>-4</v>
      </c>
      <c r="D242" s="33" t="s">
        <v>13</v>
      </c>
      <c r="E242" s="35">
        <v>90</v>
      </c>
      <c r="F242" s="35">
        <f t="shared" si="121"/>
        <v>-360</v>
      </c>
      <c r="H242" s="34" t="s">
        <v>63</v>
      </c>
      <c r="I242" s="44">
        <v>-4.8</v>
      </c>
      <c r="J242" s="33" t="s">
        <v>13</v>
      </c>
      <c r="K242" s="35">
        <v>90</v>
      </c>
      <c r="L242" s="35">
        <f t="shared" si="122"/>
        <v>-432</v>
      </c>
      <c r="N242" s="34" t="s">
        <v>63</v>
      </c>
      <c r="O242" s="44">
        <v>-4.8</v>
      </c>
      <c r="P242" s="33" t="s">
        <v>13</v>
      </c>
      <c r="Q242" s="35">
        <v>90</v>
      </c>
      <c r="R242" s="74">
        <f t="shared" si="123"/>
        <v>-432</v>
      </c>
    </row>
    <row r="243" spans="2:18" x14ac:dyDescent="0.25">
      <c r="B243" s="73" t="s">
        <v>64</v>
      </c>
      <c r="C243" s="35">
        <v>-1</v>
      </c>
      <c r="D243" s="33" t="s">
        <v>13</v>
      </c>
      <c r="E243" s="35">
        <v>206</v>
      </c>
      <c r="F243" s="35">
        <f t="shared" si="121"/>
        <v>-206</v>
      </c>
      <c r="H243" s="34" t="s">
        <v>64</v>
      </c>
      <c r="I243" s="35">
        <v>-1</v>
      </c>
      <c r="J243" s="33" t="s">
        <v>13</v>
      </c>
      <c r="K243" s="35">
        <v>233</v>
      </c>
      <c r="L243" s="35">
        <f t="shared" si="122"/>
        <v>-233</v>
      </c>
      <c r="N243" s="34" t="s">
        <v>64</v>
      </c>
      <c r="O243" s="35">
        <v>-1</v>
      </c>
      <c r="P243" s="33" t="s">
        <v>13</v>
      </c>
      <c r="Q243" s="35">
        <v>236</v>
      </c>
      <c r="R243" s="74">
        <f t="shared" si="123"/>
        <v>-236</v>
      </c>
    </row>
    <row r="244" spans="2:18" x14ac:dyDescent="0.25">
      <c r="B244" s="73" t="s">
        <v>37</v>
      </c>
      <c r="C244" s="35"/>
      <c r="D244" s="33" t="s">
        <v>13</v>
      </c>
      <c r="E244" s="35"/>
      <c r="F244" s="35">
        <v>-800</v>
      </c>
      <c r="H244" s="34" t="s">
        <v>69</v>
      </c>
      <c r="I244" s="35">
        <v>-1</v>
      </c>
      <c r="J244" s="33" t="s">
        <v>13</v>
      </c>
      <c r="K244" s="35">
        <v>1225</v>
      </c>
      <c r="L244" s="35">
        <f t="shared" si="122"/>
        <v>-1225</v>
      </c>
      <c r="N244" s="34" t="s">
        <v>37</v>
      </c>
      <c r="O244" s="35"/>
      <c r="P244" s="33" t="s">
        <v>13</v>
      </c>
      <c r="Q244" s="35"/>
      <c r="R244" s="74">
        <v>-800</v>
      </c>
    </row>
    <row r="245" spans="2:18" ht="14.4" x14ac:dyDescent="0.3">
      <c r="B245" s="75" t="str">
        <f>'START HER'!B57</f>
        <v>Øvrige ekstraomkostninger konsum</v>
      </c>
      <c r="C245" s="38">
        <f>'START HER'!F57</f>
        <v>-1</v>
      </c>
      <c r="D245" s="39"/>
      <c r="E245" s="38">
        <f>'START HER'!C57</f>
        <v>100</v>
      </c>
      <c r="F245" s="38">
        <f>'START HER'!H57</f>
        <v>-100</v>
      </c>
      <c r="G245" s="40"/>
      <c r="H245" s="37" t="str">
        <f>B245</f>
        <v>Øvrige ekstraomkostninger konsum</v>
      </c>
      <c r="I245" s="45">
        <f t="shared" ref="I245:K245" si="144">C245</f>
        <v>-1</v>
      </c>
      <c r="J245" s="37"/>
      <c r="K245" s="45">
        <f t="shared" si="144"/>
        <v>100</v>
      </c>
      <c r="L245" s="38">
        <f t="shared" si="122"/>
        <v>-100</v>
      </c>
      <c r="M245" s="40"/>
      <c r="N245" s="37" t="str">
        <f>H245</f>
        <v>Øvrige ekstraomkostninger konsum</v>
      </c>
      <c r="O245" s="45">
        <f t="shared" ref="O245:Q245" si="145">I245</f>
        <v>-1</v>
      </c>
      <c r="P245" s="37"/>
      <c r="Q245" s="45">
        <f t="shared" si="145"/>
        <v>100</v>
      </c>
      <c r="R245" s="77">
        <f>O245*Q245</f>
        <v>-100</v>
      </c>
    </row>
    <row r="246" spans="2:18" x14ac:dyDescent="0.25">
      <c r="B246" s="71" t="s">
        <v>38</v>
      </c>
      <c r="C246" s="32"/>
      <c r="D246" s="33" t="s">
        <v>13</v>
      </c>
      <c r="E246" s="32"/>
      <c r="F246" s="32">
        <f>SUM(F225:F245)</f>
        <v>-5779</v>
      </c>
      <c r="H246" s="34" t="s">
        <v>70</v>
      </c>
      <c r="I246" s="35">
        <v>-2</v>
      </c>
      <c r="J246" s="33" t="s">
        <v>13</v>
      </c>
      <c r="K246" s="35">
        <v>125</v>
      </c>
      <c r="L246" s="35">
        <f t="shared" si="122"/>
        <v>-250</v>
      </c>
      <c r="N246" s="31" t="s">
        <v>38</v>
      </c>
      <c r="O246" s="32"/>
      <c r="P246" s="33" t="s">
        <v>13</v>
      </c>
      <c r="Q246" s="32"/>
      <c r="R246" s="72">
        <f>SUM(R225:R245)</f>
        <v>-6628</v>
      </c>
    </row>
    <row r="247" spans="2:18" x14ac:dyDescent="0.25">
      <c r="B247" s="73" t="s">
        <v>39</v>
      </c>
      <c r="C247" s="35"/>
      <c r="D247" s="33" t="s">
        <v>13</v>
      </c>
      <c r="E247" s="35"/>
      <c r="F247" s="35">
        <f>SUM(F222,F246)</f>
        <v>1811.333333333333</v>
      </c>
      <c r="H247" s="34" t="s">
        <v>71</v>
      </c>
      <c r="I247" s="35">
        <v>-75</v>
      </c>
      <c r="J247" s="33" t="s">
        <v>13</v>
      </c>
      <c r="K247" s="35">
        <v>10</v>
      </c>
      <c r="L247" s="35">
        <f t="shared" si="122"/>
        <v>-750</v>
      </c>
      <c r="N247" s="34" t="s">
        <v>39</v>
      </c>
      <c r="O247" s="35"/>
      <c r="P247" s="33" t="s">
        <v>13</v>
      </c>
      <c r="Q247" s="35"/>
      <c r="R247" s="74">
        <f>SUM(R222,R246)</f>
        <v>5502.3333333333339</v>
      </c>
    </row>
    <row r="248" spans="2:18" x14ac:dyDescent="0.25">
      <c r="B248" s="51"/>
      <c r="H248" s="34" t="s">
        <v>37</v>
      </c>
      <c r="I248" s="35"/>
      <c r="J248" s="33" t="s">
        <v>13</v>
      </c>
      <c r="K248" s="35"/>
      <c r="L248" s="35">
        <v>-800</v>
      </c>
      <c r="R248" s="68"/>
    </row>
    <row r="249" spans="2:18" x14ac:dyDescent="0.25">
      <c r="B249" s="51"/>
      <c r="H249" s="31" t="s">
        <v>38</v>
      </c>
      <c r="I249" s="32"/>
      <c r="J249" s="33" t="s">
        <v>13</v>
      </c>
      <c r="K249" s="32"/>
      <c r="L249" s="32">
        <f>SUM(L225:L248)</f>
        <v>-8652</v>
      </c>
      <c r="R249" s="68"/>
    </row>
    <row r="250" spans="2:18" x14ac:dyDescent="0.25">
      <c r="B250" s="51"/>
      <c r="H250" s="34" t="s">
        <v>39</v>
      </c>
      <c r="I250" s="35"/>
      <c r="J250" s="33" t="s">
        <v>13</v>
      </c>
      <c r="K250" s="35"/>
      <c r="L250" s="35">
        <f>SUM(L222,L249)</f>
        <v>3478.3333333333339</v>
      </c>
      <c r="R250" s="68"/>
    </row>
    <row r="251" spans="2:18" x14ac:dyDescent="0.25">
      <c r="B251" s="51"/>
      <c r="H251" s="78"/>
      <c r="I251" s="79"/>
      <c r="J251" s="80"/>
      <c r="K251" s="79"/>
      <c r="L251" s="79"/>
      <c r="R251" s="68"/>
    </row>
    <row r="252" spans="2:18" x14ac:dyDescent="0.25">
      <c r="B252" s="71" t="s">
        <v>125</v>
      </c>
      <c r="C252" s="32" t="s">
        <v>124</v>
      </c>
      <c r="D252" s="33"/>
      <c r="E252" s="32"/>
      <c r="F252" s="66">
        <f>'START HER'!$C71/100</f>
        <v>2.1</v>
      </c>
      <c r="H252" s="71" t="s">
        <v>125</v>
      </c>
      <c r="I252" s="32" t="s">
        <v>124</v>
      </c>
      <c r="J252" s="33"/>
      <c r="K252" s="32"/>
      <c r="L252" s="66">
        <f>'START HER'!$C71/100</f>
        <v>2.1</v>
      </c>
      <c r="N252" s="71" t="s">
        <v>125</v>
      </c>
      <c r="O252" s="32" t="s">
        <v>124</v>
      </c>
      <c r="P252" s="33"/>
      <c r="Q252" s="32"/>
      <c r="R252" s="81">
        <f>'START HER'!$C71/100</f>
        <v>2.1</v>
      </c>
    </row>
    <row r="253" spans="2:18" x14ac:dyDescent="0.25">
      <c r="B253" s="71" t="s">
        <v>123</v>
      </c>
      <c r="C253" s="32" t="s">
        <v>124</v>
      </c>
      <c r="D253" s="33"/>
      <c r="E253" s="32"/>
      <c r="F253" s="66">
        <f>('LÅST kalkuler foder'!F174-F247)/C209</f>
        <v>0.41055555555555567</v>
      </c>
      <c r="H253" s="71" t="s">
        <v>123</v>
      </c>
      <c r="I253" s="32" t="s">
        <v>124</v>
      </c>
      <c r="J253" s="33"/>
      <c r="K253" s="32"/>
      <c r="L253" s="66">
        <f>('LÅST kalkuler foder'!L177-L250)/I209</f>
        <v>0.24633333333333321</v>
      </c>
      <c r="N253" s="71" t="s">
        <v>123</v>
      </c>
      <c r="O253" s="32" t="s">
        <v>124</v>
      </c>
      <c r="P253" s="33"/>
      <c r="Q253" s="32"/>
      <c r="R253" s="81">
        <f>('LÅST kalkuler foder'!R174-R247)/O209</f>
        <v>0.24633333333333321</v>
      </c>
    </row>
    <row r="254" spans="2:18" x14ac:dyDescent="0.25">
      <c r="B254" s="71" t="s">
        <v>122</v>
      </c>
      <c r="C254" s="32" t="s">
        <v>124</v>
      </c>
      <c r="D254" s="33"/>
      <c r="E254" s="32"/>
      <c r="F254" s="66">
        <f>E209+F253</f>
        <v>2.5105555555555559</v>
      </c>
      <c r="H254" s="71" t="s">
        <v>122</v>
      </c>
      <c r="I254" s="32" t="s">
        <v>124</v>
      </c>
      <c r="J254" s="33"/>
      <c r="K254" s="32"/>
      <c r="L254" s="66">
        <f>K209+L253</f>
        <v>2.3463333333333334</v>
      </c>
      <c r="N254" s="71" t="s">
        <v>122</v>
      </c>
      <c r="O254" s="32" t="s">
        <v>124</v>
      </c>
      <c r="P254" s="33"/>
      <c r="Q254" s="32"/>
      <c r="R254" s="81">
        <f>Q209+R253</f>
        <v>2.3463333333333334</v>
      </c>
    </row>
    <row r="255" spans="2:18" x14ac:dyDescent="0.25">
      <c r="B255" s="51"/>
      <c r="H255" s="78"/>
      <c r="I255" s="79"/>
      <c r="J255" s="80"/>
      <c r="K255" s="79"/>
      <c r="L255" s="79"/>
      <c r="R255" s="68"/>
    </row>
    <row r="256" spans="2:18" x14ac:dyDescent="0.25">
      <c r="B256" s="167" t="s">
        <v>65</v>
      </c>
      <c r="C256" s="168"/>
      <c r="D256" s="168"/>
      <c r="E256" s="168"/>
      <c r="F256" s="168"/>
      <c r="H256" s="168" t="s">
        <v>65</v>
      </c>
      <c r="I256" s="168"/>
      <c r="J256" s="168"/>
      <c r="K256" s="168"/>
      <c r="L256" s="168"/>
      <c r="N256" s="168" t="s">
        <v>65</v>
      </c>
      <c r="O256" s="168"/>
      <c r="P256" s="168"/>
      <c r="Q256" s="168"/>
      <c r="R256" s="169"/>
    </row>
    <row r="257" spans="2:18" x14ac:dyDescent="0.25">
      <c r="B257" s="167"/>
      <c r="C257" s="168"/>
      <c r="D257" s="168"/>
      <c r="E257" s="168"/>
      <c r="F257" s="168"/>
      <c r="H257" s="168"/>
      <c r="I257" s="168"/>
      <c r="J257" s="168"/>
      <c r="K257" s="168"/>
      <c r="L257" s="168"/>
      <c r="N257" s="168"/>
      <c r="O257" s="168"/>
      <c r="P257" s="168"/>
      <c r="Q257" s="168"/>
      <c r="R257" s="169"/>
    </row>
    <row r="258" spans="2:18" x14ac:dyDescent="0.25">
      <c r="B258" s="61" t="s">
        <v>16</v>
      </c>
      <c r="C258" s="84"/>
      <c r="D258" s="84"/>
      <c r="E258" s="84"/>
      <c r="F258" s="84"/>
      <c r="G258" s="84"/>
      <c r="H258" s="62" t="s">
        <v>16</v>
      </c>
      <c r="I258" s="84"/>
      <c r="J258" s="84"/>
      <c r="K258" s="84"/>
      <c r="L258" s="84"/>
      <c r="M258" s="84"/>
      <c r="N258" s="62" t="s">
        <v>16</v>
      </c>
      <c r="O258" s="84"/>
      <c r="P258" s="84"/>
      <c r="Q258" s="84"/>
      <c r="R258" s="85"/>
    </row>
    <row r="259" spans="2:18" x14ac:dyDescent="0.25">
      <c r="N259" s="28"/>
    </row>
    <row r="263" spans="2:18" x14ac:dyDescent="0.25">
      <c r="B263" s="28" t="s">
        <v>51</v>
      </c>
      <c r="H263" s="28" t="s">
        <v>51</v>
      </c>
      <c r="N263" s="28" t="s">
        <v>51</v>
      </c>
    </row>
    <row r="264" spans="2:18" x14ac:dyDescent="0.25">
      <c r="B264" s="28" t="s">
        <v>52</v>
      </c>
      <c r="H264" s="28" t="s">
        <v>52</v>
      </c>
      <c r="N264" s="28" t="s">
        <v>52</v>
      </c>
    </row>
    <row r="266" spans="2:18" x14ac:dyDescent="0.25">
      <c r="B266" s="28" t="s">
        <v>53</v>
      </c>
      <c r="H266" s="28" t="s">
        <v>53</v>
      </c>
      <c r="N266" s="28" t="s">
        <v>53</v>
      </c>
    </row>
    <row r="267" spans="2:18" x14ac:dyDescent="0.25">
      <c r="B267" s="28" t="s">
        <v>54</v>
      </c>
      <c r="H267" s="28" t="s">
        <v>54</v>
      </c>
      <c r="N267" s="28" t="s">
        <v>54</v>
      </c>
    </row>
  </sheetData>
  <sheetProtection sheet="1" objects="1" scenarios="1"/>
  <mergeCells count="14">
    <mergeCell ref="B184:F187"/>
    <mergeCell ref="H184:L187"/>
    <mergeCell ref="N184:R187"/>
    <mergeCell ref="B55:F58"/>
    <mergeCell ref="H55:L58"/>
    <mergeCell ref="N55:R58"/>
    <mergeCell ref="H118:L122"/>
    <mergeCell ref="N118:R122"/>
    <mergeCell ref="B189:F190"/>
    <mergeCell ref="H189:L190"/>
    <mergeCell ref="N189:R190"/>
    <mergeCell ref="B256:F257"/>
    <mergeCell ref="H256:L257"/>
    <mergeCell ref="N256:R257"/>
  </mergeCells>
  <pageMargins left="0.7" right="0.7" top="0.75" bottom="0.75" header="0.3" footer="0.3"/>
  <pageSetup paperSize="9" orientation="portrait" r:id="rId1"/>
  <rowBreaks count="3" manualBreakCount="3">
    <brk id="47" max="16383" man="1"/>
    <brk id="105" max="16383" man="1"/>
    <brk id="167" max="16383" man="1"/>
  </rowBreaks>
  <ignoredErrors>
    <ignoredError sqref="I84 C19 C147 F240 F168 L168 L171 R168 L104 R104 F40 L40 R40 F27 L27 R27 L92 R92 R155 L155 F155 R228 L228 F228" formula="1"/>
    <ignoredError sqref="C4 I4 O4 O69 I69 C69 O132 I132 C132 I202 C202 O20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90"/>
  <sheetViews>
    <sheetView workbookViewId="0">
      <selection activeCell="E11" sqref="E11"/>
    </sheetView>
  </sheetViews>
  <sheetFormatPr defaultRowHeight="14.4" x14ac:dyDescent="0.3"/>
  <cols>
    <col min="1" max="1" width="4.33203125" customWidth="1"/>
    <col min="2" max="2" width="30" customWidth="1"/>
    <col min="6" max="6" width="11" customWidth="1"/>
    <col min="7" max="7" width="14.88671875" customWidth="1"/>
    <col min="8" max="8" width="30" customWidth="1"/>
    <col min="12" max="12" width="11" customWidth="1"/>
    <col min="13" max="13" width="20" customWidth="1"/>
    <col min="14" max="14" width="30" customWidth="1"/>
    <col min="18" max="18" width="11" customWidth="1"/>
    <col min="19" max="19" width="5" customWidth="1"/>
    <col min="20" max="20" width="6" customWidth="1"/>
    <col min="21" max="21" width="11" customWidth="1"/>
  </cols>
  <sheetData>
    <row r="1" spans="2:18" x14ac:dyDescent="0.3">
      <c r="N1" s="10"/>
    </row>
    <row r="2" spans="2:18" x14ac:dyDescent="0.3">
      <c r="B2" t="s">
        <v>17</v>
      </c>
      <c r="H2" t="s">
        <v>17</v>
      </c>
      <c r="N2" t="s">
        <v>17</v>
      </c>
    </row>
    <row r="3" spans="2:18" x14ac:dyDescent="0.3">
      <c r="B3" s="10" t="s">
        <v>1</v>
      </c>
      <c r="C3" s="10" t="s">
        <v>2</v>
      </c>
      <c r="H3" s="10" t="s">
        <v>1</v>
      </c>
      <c r="I3" s="10" t="s">
        <v>2</v>
      </c>
      <c r="N3" s="1" t="s">
        <v>1</v>
      </c>
      <c r="O3" s="1" t="s">
        <v>2</v>
      </c>
    </row>
    <row r="4" spans="2:18" x14ac:dyDescent="0.3">
      <c r="B4" s="10" t="s">
        <v>3</v>
      </c>
      <c r="C4" s="10" t="s">
        <v>4</v>
      </c>
      <c r="H4" s="10" t="s">
        <v>3</v>
      </c>
      <c r="I4" s="10" t="s">
        <v>4</v>
      </c>
      <c r="N4" s="1" t="s">
        <v>3</v>
      </c>
      <c r="O4" s="1" t="s">
        <v>4</v>
      </c>
    </row>
    <row r="5" spans="2:18" x14ac:dyDescent="0.3">
      <c r="B5" s="10" t="s">
        <v>5</v>
      </c>
      <c r="C5" s="10" t="s">
        <v>6</v>
      </c>
      <c r="H5" s="10" t="s">
        <v>5</v>
      </c>
      <c r="I5" s="10" t="s">
        <v>6</v>
      </c>
      <c r="N5" s="1" t="s">
        <v>5</v>
      </c>
      <c r="O5" s="1" t="s">
        <v>6</v>
      </c>
    </row>
    <row r="6" spans="2:18" x14ac:dyDescent="0.3">
      <c r="B6" s="10" t="s">
        <v>7</v>
      </c>
      <c r="C6" s="10" t="s">
        <v>66</v>
      </c>
      <c r="H6" s="10" t="s">
        <v>7</v>
      </c>
      <c r="I6" s="10" t="s">
        <v>72</v>
      </c>
      <c r="N6" s="1" t="s">
        <v>7</v>
      </c>
      <c r="O6" s="1" t="s">
        <v>8</v>
      </c>
    </row>
    <row r="7" spans="2:18" x14ac:dyDescent="0.3">
      <c r="B7" s="10" t="s">
        <v>9</v>
      </c>
      <c r="C7" s="10" t="s">
        <v>10</v>
      </c>
      <c r="H7" s="10" t="s">
        <v>9</v>
      </c>
      <c r="I7" s="10" t="s">
        <v>10</v>
      </c>
      <c r="N7" s="1" t="s">
        <v>9</v>
      </c>
      <c r="O7" s="1" t="s">
        <v>10</v>
      </c>
    </row>
    <row r="9" spans="2:18" x14ac:dyDescent="0.3">
      <c r="B9" s="6" t="s">
        <v>11</v>
      </c>
      <c r="C9" s="7" t="s">
        <v>12</v>
      </c>
      <c r="D9" s="7" t="s">
        <v>13</v>
      </c>
      <c r="E9" s="7" t="s">
        <v>14</v>
      </c>
      <c r="F9" s="7" t="s">
        <v>15</v>
      </c>
      <c r="H9" s="6" t="s">
        <v>11</v>
      </c>
      <c r="I9" s="7" t="s">
        <v>12</v>
      </c>
      <c r="J9" s="7" t="s">
        <v>13</v>
      </c>
      <c r="K9" s="7" t="s">
        <v>14</v>
      </c>
      <c r="L9" s="7" t="s">
        <v>15</v>
      </c>
      <c r="N9" s="6" t="s">
        <v>11</v>
      </c>
      <c r="O9" s="7" t="s">
        <v>12</v>
      </c>
      <c r="P9" s="7" t="s">
        <v>13</v>
      </c>
      <c r="Q9" s="7" t="s">
        <v>14</v>
      </c>
      <c r="R9" s="7" t="s">
        <v>15</v>
      </c>
    </row>
    <row r="10" spans="2:18" x14ac:dyDescent="0.3">
      <c r="B10" s="8" t="s">
        <v>18</v>
      </c>
      <c r="C10" s="9"/>
      <c r="D10" s="11" t="s">
        <v>13</v>
      </c>
      <c r="E10" s="9"/>
      <c r="F10" s="9"/>
      <c r="H10" s="8" t="s">
        <v>18</v>
      </c>
      <c r="I10" s="9"/>
      <c r="J10" s="11" t="s">
        <v>13</v>
      </c>
      <c r="K10" s="9"/>
      <c r="L10" s="9"/>
      <c r="N10" s="8" t="s">
        <v>18</v>
      </c>
      <c r="O10" s="9"/>
      <c r="P10" s="3" t="s">
        <v>13</v>
      </c>
      <c r="Q10" s="9"/>
      <c r="R10" s="9"/>
    </row>
    <row r="11" spans="2:18" x14ac:dyDescent="0.3">
      <c r="B11" s="12" t="s">
        <v>19</v>
      </c>
      <c r="C11" s="13">
        <v>2600</v>
      </c>
      <c r="D11" s="11" t="s">
        <v>20</v>
      </c>
      <c r="E11" s="14">
        <f>'START HER'!C65/100</f>
        <v>4.05</v>
      </c>
      <c r="F11" s="13">
        <f>C11*E11</f>
        <v>10530</v>
      </c>
      <c r="H11" s="12" t="s">
        <v>19</v>
      </c>
      <c r="I11" s="13">
        <v>2800</v>
      </c>
      <c r="J11" s="11" t="s">
        <v>20</v>
      </c>
      <c r="K11" s="14">
        <f>E11</f>
        <v>4.05</v>
      </c>
      <c r="L11" s="13">
        <f>I11*K11</f>
        <v>11340</v>
      </c>
      <c r="N11" s="2" t="s">
        <v>19</v>
      </c>
      <c r="O11" s="4">
        <v>3000</v>
      </c>
      <c r="P11" s="3" t="s">
        <v>20</v>
      </c>
      <c r="Q11" s="5">
        <f>E11</f>
        <v>4.05</v>
      </c>
      <c r="R11" s="4">
        <f>O11*Q11</f>
        <v>12150</v>
      </c>
    </row>
    <row r="12" spans="2:18" x14ac:dyDescent="0.3">
      <c r="B12" s="12" t="s">
        <v>21</v>
      </c>
      <c r="C12" s="13"/>
      <c r="D12" s="11" t="s">
        <v>22</v>
      </c>
      <c r="E12" s="13"/>
      <c r="F12" s="13">
        <v>870</v>
      </c>
      <c r="H12" s="12" t="s">
        <v>21</v>
      </c>
      <c r="I12" s="13"/>
      <c r="J12" s="11" t="s">
        <v>22</v>
      </c>
      <c r="K12" s="13"/>
      <c r="L12" s="13">
        <v>870</v>
      </c>
      <c r="N12" s="2" t="s">
        <v>21</v>
      </c>
      <c r="O12" s="4"/>
      <c r="P12" s="3" t="s">
        <v>22</v>
      </c>
      <c r="Q12" s="4"/>
      <c r="R12" s="4">
        <v>870</v>
      </c>
    </row>
    <row r="13" spans="2:18" x14ac:dyDescent="0.3">
      <c r="B13" s="8" t="s">
        <v>23</v>
      </c>
      <c r="C13" s="9"/>
      <c r="D13" s="11" t="s">
        <v>13</v>
      </c>
      <c r="E13" s="9"/>
      <c r="F13" s="9">
        <f>SUM(F11:F12)</f>
        <v>11400</v>
      </c>
      <c r="H13" s="8" t="s">
        <v>23</v>
      </c>
      <c r="I13" s="9"/>
      <c r="J13" s="11" t="s">
        <v>13</v>
      </c>
      <c r="K13" s="9"/>
      <c r="L13" s="9">
        <f>SUM(L11:L12)</f>
        <v>12210</v>
      </c>
      <c r="N13" s="8" t="s">
        <v>23</v>
      </c>
      <c r="O13" s="9"/>
      <c r="P13" s="3" t="s">
        <v>13</v>
      </c>
      <c r="Q13" s="9"/>
      <c r="R13" s="9">
        <f>SUM(R11:R12)</f>
        <v>13020</v>
      </c>
    </row>
    <row r="14" spans="2:18" x14ac:dyDescent="0.3">
      <c r="B14" s="12" t="s">
        <v>13</v>
      </c>
      <c r="C14" s="13"/>
      <c r="D14" s="11" t="s">
        <v>13</v>
      </c>
      <c r="E14" s="13"/>
      <c r="F14" s="13"/>
      <c r="H14" s="12" t="s">
        <v>13</v>
      </c>
      <c r="I14" s="13"/>
      <c r="J14" s="11" t="s">
        <v>13</v>
      </c>
      <c r="K14" s="13"/>
      <c r="L14" s="13"/>
      <c r="N14" s="2" t="s">
        <v>13</v>
      </c>
      <c r="O14" s="4"/>
      <c r="P14" s="3" t="s">
        <v>13</v>
      </c>
      <c r="Q14" s="4"/>
      <c r="R14" s="4"/>
    </row>
    <row r="15" spans="2:18" x14ac:dyDescent="0.3">
      <c r="B15" s="8" t="s">
        <v>24</v>
      </c>
      <c r="C15" s="9"/>
      <c r="D15" s="11" t="s">
        <v>13</v>
      </c>
      <c r="E15" s="9"/>
      <c r="F15" s="9"/>
      <c r="H15" s="8" t="s">
        <v>24</v>
      </c>
      <c r="I15" s="9"/>
      <c r="J15" s="11" t="s">
        <v>13</v>
      </c>
      <c r="K15" s="9"/>
      <c r="L15" s="9"/>
      <c r="N15" s="8" t="s">
        <v>24</v>
      </c>
      <c r="O15" s="9"/>
      <c r="P15" s="3" t="s">
        <v>13</v>
      </c>
      <c r="Q15" s="9"/>
      <c r="R15" s="9"/>
    </row>
    <row r="16" spans="2:18" x14ac:dyDescent="0.3">
      <c r="B16" s="12" t="s">
        <v>25</v>
      </c>
      <c r="C16" s="13">
        <v>-225</v>
      </c>
      <c r="D16" s="11" t="s">
        <v>20</v>
      </c>
      <c r="E16" s="14">
        <v>6.5</v>
      </c>
      <c r="F16" s="13">
        <f>C16*E16</f>
        <v>-1462.5</v>
      </c>
      <c r="H16" s="12" t="s">
        <v>25</v>
      </c>
      <c r="I16" s="13">
        <v>-225</v>
      </c>
      <c r="J16" s="11" t="s">
        <v>20</v>
      </c>
      <c r="K16" s="14">
        <v>6.5</v>
      </c>
      <c r="L16" s="13">
        <f>I16*K16</f>
        <v>-1462.5</v>
      </c>
      <c r="N16" s="2" t="s">
        <v>25</v>
      </c>
      <c r="O16" s="4">
        <v>-225</v>
      </c>
      <c r="P16" s="3" t="s">
        <v>20</v>
      </c>
      <c r="Q16" s="5">
        <v>6.5</v>
      </c>
      <c r="R16" s="4">
        <f>O16*Q16</f>
        <v>-1462.5</v>
      </c>
    </row>
    <row r="17" spans="2:18" x14ac:dyDescent="0.3">
      <c r="B17" s="8" t="s">
        <v>26</v>
      </c>
      <c r="C17" s="9"/>
      <c r="D17" s="11" t="s">
        <v>13</v>
      </c>
      <c r="E17" s="9"/>
      <c r="F17" s="9">
        <f>SUM(F15:F16)</f>
        <v>-1462.5</v>
      </c>
      <c r="H17" s="8" t="s">
        <v>26</v>
      </c>
      <c r="I17" s="9"/>
      <c r="J17" s="11" t="s">
        <v>13</v>
      </c>
      <c r="K17" s="9"/>
      <c r="L17" s="9">
        <f>SUM(L15:L16)</f>
        <v>-1462.5</v>
      </c>
      <c r="N17" s="8" t="s">
        <v>26</v>
      </c>
      <c r="O17" s="9"/>
      <c r="P17" s="3" t="s">
        <v>13</v>
      </c>
      <c r="Q17" s="9"/>
      <c r="R17" s="9">
        <f>SUM(R15:R16)</f>
        <v>-1462.5</v>
      </c>
    </row>
    <row r="18" spans="2:18" x14ac:dyDescent="0.3">
      <c r="B18" s="8" t="s">
        <v>27</v>
      </c>
      <c r="C18" s="9"/>
      <c r="D18" s="11" t="s">
        <v>13</v>
      </c>
      <c r="E18" s="9"/>
      <c r="F18" s="9">
        <f>SUM(F13,F17)</f>
        <v>9937.5</v>
      </c>
      <c r="H18" s="8" t="s">
        <v>27</v>
      </c>
      <c r="I18" s="9"/>
      <c r="J18" s="11" t="s">
        <v>13</v>
      </c>
      <c r="K18" s="9"/>
      <c r="L18" s="9">
        <f>SUM(L13,L17)</f>
        <v>10747.5</v>
      </c>
      <c r="N18" s="8" t="s">
        <v>27</v>
      </c>
      <c r="O18" s="9"/>
      <c r="P18" s="3" t="s">
        <v>13</v>
      </c>
      <c r="Q18" s="9"/>
      <c r="R18" s="9">
        <f>SUM(R13,R17)</f>
        <v>11557.5</v>
      </c>
    </row>
    <row r="19" spans="2:18" x14ac:dyDescent="0.3">
      <c r="B19" s="12" t="s">
        <v>13</v>
      </c>
      <c r="C19" s="13"/>
      <c r="D19" s="11" t="s">
        <v>13</v>
      </c>
      <c r="E19" s="13"/>
      <c r="F19" s="13"/>
      <c r="H19" s="12" t="s">
        <v>13</v>
      </c>
      <c r="I19" s="13"/>
      <c r="J19" s="11" t="s">
        <v>13</v>
      </c>
      <c r="K19" s="13"/>
      <c r="L19" s="13"/>
      <c r="N19" s="2" t="s">
        <v>13</v>
      </c>
      <c r="O19" s="4"/>
      <c r="P19" s="3" t="s">
        <v>13</v>
      </c>
      <c r="Q19" s="4"/>
      <c r="R19" s="4"/>
    </row>
    <row r="20" spans="2:18" x14ac:dyDescent="0.3">
      <c r="B20" s="8" t="s">
        <v>28</v>
      </c>
      <c r="C20" s="9"/>
      <c r="D20" s="11" t="s">
        <v>13</v>
      </c>
      <c r="E20" s="9"/>
      <c r="F20" s="9"/>
      <c r="H20" s="8" t="s">
        <v>28</v>
      </c>
      <c r="I20" s="9"/>
      <c r="J20" s="11" t="s">
        <v>13</v>
      </c>
      <c r="K20" s="9"/>
      <c r="L20" s="9"/>
      <c r="N20" s="8" t="s">
        <v>28</v>
      </c>
      <c r="O20" s="9"/>
      <c r="P20" s="3" t="s">
        <v>13</v>
      </c>
      <c r="Q20" s="9"/>
      <c r="R20" s="9"/>
    </row>
    <row r="21" spans="2:18" x14ac:dyDescent="0.3">
      <c r="B21" s="12" t="s">
        <v>29</v>
      </c>
      <c r="C21" s="13">
        <v>-1</v>
      </c>
      <c r="D21" s="11" t="s">
        <v>13</v>
      </c>
      <c r="E21" s="13">
        <v>653</v>
      </c>
      <c r="F21" s="13">
        <f t="shared" ref="F21:F28" si="0">C21*E21</f>
        <v>-653</v>
      </c>
      <c r="H21" s="12" t="s">
        <v>29</v>
      </c>
      <c r="I21" s="13">
        <v>-1</v>
      </c>
      <c r="J21" s="11" t="s">
        <v>13</v>
      </c>
      <c r="K21" s="13">
        <v>653</v>
      </c>
      <c r="L21" s="13">
        <f t="shared" ref="L21:L31" si="1">I21*K21</f>
        <v>-653</v>
      </c>
      <c r="N21" s="2" t="s">
        <v>29</v>
      </c>
      <c r="O21" s="4">
        <v>-1</v>
      </c>
      <c r="P21" s="3" t="s">
        <v>13</v>
      </c>
      <c r="Q21" s="4">
        <v>725</v>
      </c>
      <c r="R21" s="4">
        <f t="shared" ref="R21:R28" si="2">O21*Q21</f>
        <v>-725</v>
      </c>
    </row>
    <row r="22" spans="2:18" x14ac:dyDescent="0.3">
      <c r="B22" s="12" t="s">
        <v>30</v>
      </c>
      <c r="C22" s="13">
        <v>-3</v>
      </c>
      <c r="D22" s="11" t="s">
        <v>13</v>
      </c>
      <c r="E22" s="13">
        <v>203</v>
      </c>
      <c r="F22" s="13">
        <f t="shared" si="0"/>
        <v>-609</v>
      </c>
      <c r="H22" s="12" t="s">
        <v>30</v>
      </c>
      <c r="I22" s="13">
        <v>-3</v>
      </c>
      <c r="J22" s="11" t="s">
        <v>13</v>
      </c>
      <c r="K22" s="13">
        <v>203</v>
      </c>
      <c r="L22" s="13">
        <f t="shared" si="1"/>
        <v>-609</v>
      </c>
      <c r="N22" s="2" t="s">
        <v>30</v>
      </c>
      <c r="O22" s="4">
        <v>-3</v>
      </c>
      <c r="P22" s="3" t="s">
        <v>13</v>
      </c>
      <c r="Q22" s="4">
        <v>225</v>
      </c>
      <c r="R22" s="4">
        <f t="shared" si="2"/>
        <v>-675</v>
      </c>
    </row>
    <row r="23" spans="2:18" x14ac:dyDescent="0.3">
      <c r="B23" s="12" t="s">
        <v>31</v>
      </c>
      <c r="C23" s="13">
        <v>-1</v>
      </c>
      <c r="D23" s="11" t="s">
        <v>13</v>
      </c>
      <c r="E23" s="13">
        <v>380</v>
      </c>
      <c r="F23" s="13">
        <f t="shared" si="0"/>
        <v>-380</v>
      </c>
      <c r="H23" s="12" t="s">
        <v>31</v>
      </c>
      <c r="I23" s="13">
        <v>-1</v>
      </c>
      <c r="J23" s="11" t="s">
        <v>13</v>
      </c>
      <c r="K23" s="13">
        <v>380</v>
      </c>
      <c r="L23" s="13">
        <f t="shared" si="1"/>
        <v>-380</v>
      </c>
      <c r="N23" s="2" t="s">
        <v>31</v>
      </c>
      <c r="O23" s="4">
        <v>-1</v>
      </c>
      <c r="P23" s="3" t="s">
        <v>13</v>
      </c>
      <c r="Q23" s="4">
        <v>400</v>
      </c>
      <c r="R23" s="4">
        <f t="shared" si="2"/>
        <v>-400</v>
      </c>
    </row>
    <row r="24" spans="2:18" x14ac:dyDescent="0.3">
      <c r="B24" s="12" t="s">
        <v>32</v>
      </c>
      <c r="C24" s="13">
        <v>-1</v>
      </c>
      <c r="D24" s="11" t="s">
        <v>13</v>
      </c>
      <c r="E24" s="13">
        <v>165</v>
      </c>
      <c r="F24" s="13">
        <f t="shared" si="0"/>
        <v>-165</v>
      </c>
      <c r="H24" s="12" t="s">
        <v>32</v>
      </c>
      <c r="I24" s="13">
        <v>-1</v>
      </c>
      <c r="J24" s="11" t="s">
        <v>13</v>
      </c>
      <c r="K24" s="13">
        <v>165</v>
      </c>
      <c r="L24" s="13">
        <f t="shared" si="1"/>
        <v>-165</v>
      </c>
      <c r="N24" s="2" t="s">
        <v>32</v>
      </c>
      <c r="O24" s="4">
        <v>-1</v>
      </c>
      <c r="P24" s="3" t="s">
        <v>13</v>
      </c>
      <c r="Q24" s="4">
        <v>165</v>
      </c>
      <c r="R24" s="4">
        <f t="shared" si="2"/>
        <v>-165</v>
      </c>
    </row>
    <row r="25" spans="2:18" x14ac:dyDescent="0.3">
      <c r="B25" s="12" t="s">
        <v>33</v>
      </c>
      <c r="C25" s="13">
        <v>-3</v>
      </c>
      <c r="D25" s="11" t="s">
        <v>13</v>
      </c>
      <c r="E25" s="13">
        <v>160</v>
      </c>
      <c r="F25" s="13">
        <f t="shared" si="0"/>
        <v>-480</v>
      </c>
      <c r="H25" s="12" t="s">
        <v>33</v>
      </c>
      <c r="I25" s="13">
        <v>-3</v>
      </c>
      <c r="J25" s="11" t="s">
        <v>13</v>
      </c>
      <c r="K25" s="13">
        <v>175</v>
      </c>
      <c r="L25" s="13">
        <f t="shared" si="1"/>
        <v>-525</v>
      </c>
      <c r="N25" s="2" t="s">
        <v>33</v>
      </c>
      <c r="O25" s="4">
        <v>-3</v>
      </c>
      <c r="P25" s="3" t="s">
        <v>13</v>
      </c>
      <c r="Q25" s="4">
        <v>160</v>
      </c>
      <c r="R25" s="4">
        <f t="shared" si="2"/>
        <v>-480</v>
      </c>
    </row>
    <row r="26" spans="2:18" x14ac:dyDescent="0.3">
      <c r="B26" s="12" t="s">
        <v>34</v>
      </c>
      <c r="C26" s="13">
        <v>-1</v>
      </c>
      <c r="D26" s="11" t="s">
        <v>13</v>
      </c>
      <c r="E26" s="13">
        <v>980</v>
      </c>
      <c r="F26" s="13">
        <f t="shared" si="0"/>
        <v>-980</v>
      </c>
      <c r="H26" s="12" t="s">
        <v>34</v>
      </c>
      <c r="I26" s="13">
        <v>-1</v>
      </c>
      <c r="J26" s="11" t="s">
        <v>13</v>
      </c>
      <c r="K26" s="13">
        <v>1015</v>
      </c>
      <c r="L26" s="13">
        <f t="shared" si="1"/>
        <v>-1015</v>
      </c>
      <c r="N26" s="2" t="s">
        <v>34</v>
      </c>
      <c r="O26" s="4">
        <v>-1</v>
      </c>
      <c r="P26" s="3" t="s">
        <v>13</v>
      </c>
      <c r="Q26" s="4">
        <v>1050</v>
      </c>
      <c r="R26" s="4">
        <f t="shared" si="2"/>
        <v>-1050</v>
      </c>
    </row>
    <row r="27" spans="2:18" x14ac:dyDescent="0.3">
      <c r="B27" s="12" t="s">
        <v>35</v>
      </c>
      <c r="C27" s="13">
        <v>-1</v>
      </c>
      <c r="D27" s="11" t="s">
        <v>13</v>
      </c>
      <c r="E27" s="13">
        <v>280</v>
      </c>
      <c r="F27" s="13">
        <f t="shared" si="0"/>
        <v>-280</v>
      </c>
      <c r="H27" s="12" t="s">
        <v>35</v>
      </c>
      <c r="I27" s="13">
        <v>-1</v>
      </c>
      <c r="J27" s="11" t="s">
        <v>13</v>
      </c>
      <c r="K27" s="13">
        <v>290</v>
      </c>
      <c r="L27" s="13">
        <f t="shared" si="1"/>
        <v>-290</v>
      </c>
      <c r="N27" s="2" t="s">
        <v>35</v>
      </c>
      <c r="O27" s="4">
        <v>-1</v>
      </c>
      <c r="P27" s="3" t="s">
        <v>13</v>
      </c>
      <c r="Q27" s="4">
        <v>300</v>
      </c>
      <c r="R27" s="4">
        <f t="shared" si="2"/>
        <v>-300</v>
      </c>
    </row>
    <row r="28" spans="2:18" x14ac:dyDescent="0.3">
      <c r="B28" s="12" t="s">
        <v>36</v>
      </c>
      <c r="C28" s="13">
        <v>-2600</v>
      </c>
      <c r="D28" s="11" t="s">
        <v>13</v>
      </c>
      <c r="E28" s="14">
        <v>0.16</v>
      </c>
      <c r="F28" s="13">
        <f t="shared" si="0"/>
        <v>-416</v>
      </c>
      <c r="H28" s="12" t="s">
        <v>36</v>
      </c>
      <c r="I28" s="13">
        <v>-2800</v>
      </c>
      <c r="J28" s="11" t="s">
        <v>13</v>
      </c>
      <c r="K28" s="14">
        <v>0.16</v>
      </c>
      <c r="L28" s="13">
        <f t="shared" si="1"/>
        <v>-448</v>
      </c>
      <c r="N28" s="2" t="s">
        <v>36</v>
      </c>
      <c r="O28" s="4">
        <v>-3000</v>
      </c>
      <c r="P28" s="3" t="s">
        <v>13</v>
      </c>
      <c r="Q28" s="5">
        <v>0.16</v>
      </c>
      <c r="R28" s="4">
        <f t="shared" si="2"/>
        <v>-480</v>
      </c>
    </row>
    <row r="29" spans="2:18" x14ac:dyDescent="0.3">
      <c r="B29" s="12" t="s">
        <v>37</v>
      </c>
      <c r="C29" s="13"/>
      <c r="D29" s="11" t="s">
        <v>13</v>
      </c>
      <c r="E29" s="13"/>
      <c r="F29" s="13">
        <v>-800</v>
      </c>
      <c r="H29" s="12" t="s">
        <v>69</v>
      </c>
      <c r="I29" s="13">
        <v>-1</v>
      </c>
      <c r="J29" s="11" t="s">
        <v>13</v>
      </c>
      <c r="K29" s="13">
        <v>1225</v>
      </c>
      <c r="L29" s="13">
        <f t="shared" si="1"/>
        <v>-1225</v>
      </c>
      <c r="N29" s="2" t="s">
        <v>37</v>
      </c>
      <c r="O29" s="4"/>
      <c r="P29" s="3" t="s">
        <v>13</v>
      </c>
      <c r="Q29" s="4"/>
      <c r="R29" s="4">
        <v>-800</v>
      </c>
    </row>
    <row r="30" spans="2:18" x14ac:dyDescent="0.3">
      <c r="B30" s="8" t="s">
        <v>38</v>
      </c>
      <c r="C30" s="9"/>
      <c r="D30" s="11" t="s">
        <v>13</v>
      </c>
      <c r="E30" s="9"/>
      <c r="F30" s="9">
        <f>SUM(F21:F29)</f>
        <v>-4763</v>
      </c>
      <c r="H30" s="12" t="s">
        <v>70</v>
      </c>
      <c r="I30" s="13">
        <v>-2</v>
      </c>
      <c r="J30" s="11" t="s">
        <v>13</v>
      </c>
      <c r="K30" s="13">
        <v>125</v>
      </c>
      <c r="L30" s="13">
        <f t="shared" si="1"/>
        <v>-250</v>
      </c>
      <c r="N30" s="8" t="s">
        <v>38</v>
      </c>
      <c r="O30" s="9"/>
      <c r="P30" s="3" t="s">
        <v>13</v>
      </c>
      <c r="Q30" s="9"/>
      <c r="R30" s="9">
        <f>SUM(R21:R29)</f>
        <v>-5075</v>
      </c>
    </row>
    <row r="31" spans="2:18" x14ac:dyDescent="0.3">
      <c r="B31" s="12" t="s">
        <v>39</v>
      </c>
      <c r="C31" s="13"/>
      <c r="D31" s="11" t="s">
        <v>13</v>
      </c>
      <c r="E31" s="13"/>
      <c r="F31" s="13">
        <f>SUM(F18,F30)</f>
        <v>5174.5</v>
      </c>
      <c r="H31" s="12" t="s">
        <v>71</v>
      </c>
      <c r="I31" s="13">
        <v>-75</v>
      </c>
      <c r="J31" s="11" t="s">
        <v>13</v>
      </c>
      <c r="K31" s="13">
        <v>10</v>
      </c>
      <c r="L31" s="13">
        <f t="shared" si="1"/>
        <v>-750</v>
      </c>
      <c r="N31" s="2" t="s">
        <v>39</v>
      </c>
      <c r="O31" s="4"/>
      <c r="P31" s="3" t="s">
        <v>13</v>
      </c>
      <c r="Q31" s="4"/>
      <c r="R31" s="4">
        <f>SUM(R18,R30)</f>
        <v>6482.5</v>
      </c>
    </row>
    <row r="32" spans="2:18" x14ac:dyDescent="0.3">
      <c r="H32" s="12" t="s">
        <v>37</v>
      </c>
      <c r="I32" s="13"/>
      <c r="J32" s="11" t="s">
        <v>13</v>
      </c>
      <c r="K32" s="13"/>
      <c r="L32" s="13">
        <v>-800</v>
      </c>
    </row>
    <row r="33" spans="2:18" x14ac:dyDescent="0.3">
      <c r="H33" s="8" t="s">
        <v>38</v>
      </c>
      <c r="I33" s="9"/>
      <c r="J33" s="11" t="s">
        <v>13</v>
      </c>
      <c r="K33" s="9"/>
      <c r="L33" s="9">
        <f>SUM(L21:L32)</f>
        <v>-7110</v>
      </c>
    </row>
    <row r="34" spans="2:18" x14ac:dyDescent="0.3">
      <c r="H34" s="12" t="s">
        <v>39</v>
      </c>
      <c r="I34" s="13"/>
      <c r="J34" s="11" t="s">
        <v>13</v>
      </c>
      <c r="K34" s="13"/>
      <c r="L34" s="13">
        <f>SUM(L18,L33)</f>
        <v>3637.5</v>
      </c>
    </row>
    <row r="36" spans="2:18" x14ac:dyDescent="0.3">
      <c r="B36" s="173" t="s">
        <v>40</v>
      </c>
      <c r="C36" s="173"/>
      <c r="D36" s="173"/>
      <c r="E36" s="173"/>
      <c r="F36" s="173"/>
      <c r="H36" s="173" t="s">
        <v>40</v>
      </c>
      <c r="I36" s="173"/>
      <c r="J36" s="173"/>
      <c r="K36" s="173"/>
      <c r="L36" s="173"/>
      <c r="N36" s="173" t="s">
        <v>40</v>
      </c>
      <c r="O36" s="173"/>
      <c r="P36" s="173"/>
      <c r="Q36" s="173"/>
      <c r="R36" s="173"/>
    </row>
    <row r="37" spans="2:18" x14ac:dyDescent="0.3">
      <c r="B37" s="173"/>
      <c r="C37" s="173"/>
      <c r="D37" s="173"/>
      <c r="E37" s="173"/>
      <c r="F37" s="173"/>
      <c r="H37" s="173"/>
      <c r="I37" s="173"/>
      <c r="J37" s="173"/>
      <c r="K37" s="173"/>
      <c r="L37" s="173"/>
      <c r="N37" s="173"/>
      <c r="O37" s="173"/>
      <c r="P37" s="173"/>
      <c r="Q37" s="173"/>
      <c r="R37" s="173"/>
    </row>
    <row r="38" spans="2:18" x14ac:dyDescent="0.3">
      <c r="B38" s="173"/>
      <c r="C38" s="173"/>
      <c r="D38" s="173"/>
      <c r="E38" s="173"/>
      <c r="F38" s="173"/>
      <c r="H38" s="173"/>
      <c r="I38" s="173"/>
      <c r="J38" s="173"/>
      <c r="K38" s="173"/>
      <c r="L38" s="173"/>
      <c r="N38" s="173"/>
      <c r="O38" s="173"/>
      <c r="P38" s="173"/>
      <c r="Q38" s="173"/>
      <c r="R38" s="173"/>
    </row>
    <row r="39" spans="2:18" x14ac:dyDescent="0.3">
      <c r="B39" s="173"/>
      <c r="C39" s="173"/>
      <c r="D39" s="173"/>
      <c r="E39" s="173"/>
      <c r="F39" s="173"/>
      <c r="H39" s="173"/>
      <c r="I39" s="173"/>
      <c r="J39" s="173"/>
      <c r="K39" s="173"/>
      <c r="L39" s="173"/>
      <c r="N39" s="173"/>
      <c r="O39" s="173"/>
      <c r="P39" s="173"/>
      <c r="Q39" s="173"/>
      <c r="R39" s="173"/>
    </row>
    <row r="40" spans="2:18" x14ac:dyDescent="0.3">
      <c r="B40" s="173"/>
      <c r="C40" s="173"/>
      <c r="D40" s="173"/>
      <c r="E40" s="173"/>
      <c r="F40" s="173"/>
      <c r="H40" s="173"/>
      <c r="I40" s="173"/>
      <c r="J40" s="173"/>
      <c r="K40" s="173"/>
      <c r="L40" s="173"/>
      <c r="N40" s="173"/>
      <c r="O40" s="173"/>
      <c r="P40" s="173"/>
      <c r="Q40" s="173"/>
      <c r="R40" s="173"/>
    </row>
    <row r="41" spans="2:18" x14ac:dyDescent="0.3">
      <c r="B41" s="10"/>
      <c r="N41" s="1"/>
    </row>
    <row r="42" spans="2:18" x14ac:dyDescent="0.3">
      <c r="B42" s="10" t="s">
        <v>16</v>
      </c>
      <c r="H42" s="10" t="s">
        <v>16</v>
      </c>
      <c r="N42" s="1" t="s">
        <v>16</v>
      </c>
    </row>
    <row r="43" spans="2:18" x14ac:dyDescent="0.3">
      <c r="B43" s="10"/>
      <c r="H43" s="10"/>
      <c r="N43" s="1"/>
    </row>
    <row r="45" spans="2:18" x14ac:dyDescent="0.3">
      <c r="B45" t="s">
        <v>41</v>
      </c>
      <c r="H45" t="s">
        <v>41</v>
      </c>
      <c r="N45" t="s">
        <v>41</v>
      </c>
    </row>
    <row r="46" spans="2:18" x14ac:dyDescent="0.3">
      <c r="B46" s="10" t="s">
        <v>1</v>
      </c>
      <c r="C46" s="10" t="s">
        <v>2</v>
      </c>
      <c r="H46" s="10" t="s">
        <v>1</v>
      </c>
      <c r="I46" s="10" t="s">
        <v>2</v>
      </c>
      <c r="N46" s="1" t="s">
        <v>1</v>
      </c>
      <c r="O46" s="1" t="s">
        <v>2</v>
      </c>
    </row>
    <row r="47" spans="2:18" x14ac:dyDescent="0.3">
      <c r="B47" s="10" t="s">
        <v>3</v>
      </c>
      <c r="C47" s="10" t="s">
        <v>4</v>
      </c>
      <c r="H47" s="10" t="s">
        <v>3</v>
      </c>
      <c r="I47" s="10" t="s">
        <v>4</v>
      </c>
      <c r="N47" s="1" t="s">
        <v>3</v>
      </c>
      <c r="O47" s="1" t="s">
        <v>4</v>
      </c>
    </row>
    <row r="48" spans="2:18" x14ac:dyDescent="0.3">
      <c r="B48" s="10" t="s">
        <v>5</v>
      </c>
      <c r="C48" s="10" t="s">
        <v>6</v>
      </c>
      <c r="H48" s="10" t="s">
        <v>5</v>
      </c>
      <c r="I48" s="10" t="s">
        <v>6</v>
      </c>
      <c r="N48" s="1" t="s">
        <v>5</v>
      </c>
      <c r="O48" s="1" t="s">
        <v>6</v>
      </c>
    </row>
    <row r="49" spans="2:18" x14ac:dyDescent="0.3">
      <c r="B49" s="10" t="s">
        <v>7</v>
      </c>
      <c r="C49" s="10" t="s">
        <v>66</v>
      </c>
      <c r="H49" s="10" t="s">
        <v>7</v>
      </c>
      <c r="I49" s="10" t="s">
        <v>72</v>
      </c>
      <c r="N49" s="1" t="s">
        <v>7</v>
      </c>
      <c r="O49" s="1" t="s">
        <v>8</v>
      </c>
    </row>
    <row r="50" spans="2:18" x14ac:dyDescent="0.3">
      <c r="B50" s="10" t="s">
        <v>9</v>
      </c>
      <c r="C50" s="10" t="s">
        <v>10</v>
      </c>
      <c r="H50" s="10" t="s">
        <v>9</v>
      </c>
      <c r="I50" s="10" t="s">
        <v>10</v>
      </c>
      <c r="N50" s="1" t="s">
        <v>9</v>
      </c>
      <c r="O50" s="1" t="s">
        <v>10</v>
      </c>
    </row>
    <row r="52" spans="2:18" x14ac:dyDescent="0.3">
      <c r="B52" s="6" t="s">
        <v>11</v>
      </c>
      <c r="C52" s="7" t="s">
        <v>12</v>
      </c>
      <c r="D52" s="7" t="s">
        <v>13</v>
      </c>
      <c r="E52" s="7" t="s">
        <v>14</v>
      </c>
      <c r="F52" s="7" t="s">
        <v>15</v>
      </c>
      <c r="H52" s="6" t="s">
        <v>11</v>
      </c>
      <c r="I52" s="7" t="s">
        <v>12</v>
      </c>
      <c r="J52" s="7" t="s">
        <v>13</v>
      </c>
      <c r="K52" s="7" t="s">
        <v>14</v>
      </c>
      <c r="L52" s="7" t="s">
        <v>15</v>
      </c>
      <c r="N52" s="6" t="s">
        <v>11</v>
      </c>
      <c r="O52" s="7" t="s">
        <v>12</v>
      </c>
      <c r="P52" s="7" t="s">
        <v>13</v>
      </c>
      <c r="Q52" s="7" t="s">
        <v>14</v>
      </c>
      <c r="R52" s="7" t="s">
        <v>15</v>
      </c>
    </row>
    <row r="53" spans="2:18" x14ac:dyDescent="0.3">
      <c r="H53" s="8" t="s">
        <v>18</v>
      </c>
      <c r="I53" s="9"/>
      <c r="J53" s="11" t="s">
        <v>13</v>
      </c>
      <c r="K53" s="9"/>
      <c r="L53" s="9"/>
      <c r="N53" s="8" t="s">
        <v>18</v>
      </c>
      <c r="O53" s="9"/>
      <c r="P53" s="3" t="s">
        <v>13</v>
      </c>
      <c r="Q53" s="9"/>
      <c r="R53" s="9"/>
    </row>
    <row r="54" spans="2:18" x14ac:dyDescent="0.3">
      <c r="B54" s="10" t="s">
        <v>67</v>
      </c>
      <c r="H54" s="12" t="s">
        <v>41</v>
      </c>
      <c r="I54" s="13">
        <v>3700</v>
      </c>
      <c r="J54" s="11" t="s">
        <v>20</v>
      </c>
      <c r="K54" s="14">
        <f>'START HER'!C67/100</f>
        <v>4.05</v>
      </c>
      <c r="L54" s="13">
        <f>I54*K54</f>
        <v>14985</v>
      </c>
      <c r="N54" s="2" t="s">
        <v>41</v>
      </c>
      <c r="O54" s="4">
        <v>3700</v>
      </c>
      <c r="P54" s="3" t="s">
        <v>20</v>
      </c>
      <c r="Q54" s="5">
        <f>K54</f>
        <v>4.05</v>
      </c>
      <c r="R54" s="4">
        <f>O54*Q54</f>
        <v>14985</v>
      </c>
    </row>
    <row r="55" spans="2:18" x14ac:dyDescent="0.3">
      <c r="B55" s="10" t="s">
        <v>68</v>
      </c>
      <c r="H55" s="12" t="s">
        <v>21</v>
      </c>
      <c r="I55" s="13"/>
      <c r="J55" s="11" t="s">
        <v>22</v>
      </c>
      <c r="K55" s="13"/>
      <c r="L55" s="13">
        <v>870</v>
      </c>
      <c r="N55" s="2" t="s">
        <v>21</v>
      </c>
      <c r="O55" s="4"/>
      <c r="P55" s="3" t="s">
        <v>22</v>
      </c>
      <c r="Q55" s="4"/>
      <c r="R55" s="4">
        <v>870</v>
      </c>
    </row>
    <row r="56" spans="2:18" x14ac:dyDescent="0.3">
      <c r="H56" s="8" t="s">
        <v>23</v>
      </c>
      <c r="I56" s="9"/>
      <c r="J56" s="11" t="s">
        <v>13</v>
      </c>
      <c r="K56" s="9"/>
      <c r="L56" s="9">
        <f>SUM(L54:L55)</f>
        <v>15855</v>
      </c>
      <c r="N56" s="8" t="s">
        <v>23</v>
      </c>
      <c r="O56" s="9"/>
      <c r="P56" s="3" t="s">
        <v>13</v>
      </c>
      <c r="Q56" s="9"/>
      <c r="R56" s="9">
        <f>SUM(R54:R55)</f>
        <v>15855</v>
      </c>
    </row>
    <row r="57" spans="2:18" x14ac:dyDescent="0.3">
      <c r="B57" s="10" t="s">
        <v>16</v>
      </c>
      <c r="H57" s="12" t="s">
        <v>13</v>
      </c>
      <c r="I57" s="13"/>
      <c r="J57" s="11" t="s">
        <v>13</v>
      </c>
      <c r="K57" s="13"/>
      <c r="L57" s="13"/>
      <c r="N57" s="2" t="s">
        <v>13</v>
      </c>
      <c r="O57" s="4"/>
      <c r="P57" s="3" t="s">
        <v>13</v>
      </c>
      <c r="Q57" s="4"/>
      <c r="R57" s="4"/>
    </row>
    <row r="58" spans="2:18" x14ac:dyDescent="0.3">
      <c r="B58" s="10"/>
      <c r="H58" s="8" t="s">
        <v>24</v>
      </c>
      <c r="I58" s="9"/>
      <c r="J58" s="11" t="s">
        <v>13</v>
      </c>
      <c r="K58" s="9"/>
      <c r="L58" s="9"/>
      <c r="N58" s="8" t="s">
        <v>24</v>
      </c>
      <c r="O58" s="9"/>
      <c r="P58" s="3" t="s">
        <v>13</v>
      </c>
      <c r="Q58" s="9"/>
      <c r="R58" s="9"/>
    </row>
    <row r="59" spans="2:18" x14ac:dyDescent="0.3">
      <c r="B59" s="10"/>
      <c r="H59" s="12" t="s">
        <v>25</v>
      </c>
      <c r="I59" s="13">
        <v>-230</v>
      </c>
      <c r="J59" s="11" t="s">
        <v>20</v>
      </c>
      <c r="K59" s="14">
        <v>6.9</v>
      </c>
      <c r="L59" s="13">
        <f>I59*K59</f>
        <v>-1587</v>
      </c>
      <c r="N59" s="2" t="s">
        <v>25</v>
      </c>
      <c r="O59" s="4">
        <v>-230</v>
      </c>
      <c r="P59" s="3" t="s">
        <v>20</v>
      </c>
      <c r="Q59" s="5">
        <v>6.9</v>
      </c>
      <c r="R59" s="4">
        <f>O59*Q59</f>
        <v>-1587</v>
      </c>
    </row>
    <row r="60" spans="2:18" x14ac:dyDescent="0.3">
      <c r="B60" s="10"/>
      <c r="H60" s="8" t="s">
        <v>26</v>
      </c>
      <c r="I60" s="9"/>
      <c r="J60" s="11" t="s">
        <v>13</v>
      </c>
      <c r="K60" s="9"/>
      <c r="L60" s="9">
        <f>SUM(L58:L59)</f>
        <v>-1587</v>
      </c>
      <c r="N60" s="8" t="s">
        <v>26</v>
      </c>
      <c r="O60" s="9"/>
      <c r="P60" s="3" t="s">
        <v>13</v>
      </c>
      <c r="Q60" s="9"/>
      <c r="R60" s="9">
        <f>SUM(R58:R59)</f>
        <v>-1587</v>
      </c>
    </row>
    <row r="61" spans="2:18" x14ac:dyDescent="0.3">
      <c r="B61" s="10"/>
      <c r="H61" s="8" t="s">
        <v>27</v>
      </c>
      <c r="I61" s="9"/>
      <c r="J61" s="11" t="s">
        <v>13</v>
      </c>
      <c r="K61" s="9"/>
      <c r="L61" s="9">
        <f>SUM(L56,L60)</f>
        <v>14268</v>
      </c>
      <c r="N61" s="8" t="s">
        <v>27</v>
      </c>
      <c r="O61" s="9"/>
      <c r="P61" s="3" t="s">
        <v>13</v>
      </c>
      <c r="Q61" s="9"/>
      <c r="R61" s="9">
        <f>SUM(R56,R60)</f>
        <v>14268</v>
      </c>
    </row>
    <row r="62" spans="2:18" x14ac:dyDescent="0.3">
      <c r="B62" s="10"/>
      <c r="H62" s="12" t="s">
        <v>13</v>
      </c>
      <c r="I62" s="13"/>
      <c r="J62" s="11" t="s">
        <v>13</v>
      </c>
      <c r="K62" s="13"/>
      <c r="L62" s="13"/>
      <c r="N62" s="2" t="s">
        <v>13</v>
      </c>
      <c r="O62" s="4"/>
      <c r="P62" s="3" t="s">
        <v>13</v>
      </c>
      <c r="Q62" s="4"/>
      <c r="R62" s="4"/>
    </row>
    <row r="63" spans="2:18" x14ac:dyDescent="0.3">
      <c r="B63" s="10"/>
      <c r="H63" s="8" t="s">
        <v>28</v>
      </c>
      <c r="I63" s="9"/>
      <c r="J63" s="11" t="s">
        <v>13</v>
      </c>
      <c r="K63" s="9"/>
      <c r="L63" s="9"/>
      <c r="N63" s="8" t="s">
        <v>28</v>
      </c>
      <c r="O63" s="9"/>
      <c r="P63" s="3" t="s">
        <v>13</v>
      </c>
      <c r="Q63" s="9"/>
      <c r="R63" s="9"/>
    </row>
    <row r="64" spans="2:18" x14ac:dyDescent="0.3">
      <c r="B64" s="10"/>
      <c r="H64" s="12" t="s">
        <v>29</v>
      </c>
      <c r="I64" s="13">
        <v>-1</v>
      </c>
      <c r="J64" s="11" t="s">
        <v>13</v>
      </c>
      <c r="K64" s="13">
        <v>653</v>
      </c>
      <c r="L64" s="13">
        <f t="shared" ref="L64:L73" si="3">I64*K64</f>
        <v>-653</v>
      </c>
      <c r="N64" s="2" t="s">
        <v>29</v>
      </c>
      <c r="O64" s="4">
        <v>-1</v>
      </c>
      <c r="P64" s="3" t="s">
        <v>13</v>
      </c>
      <c r="Q64" s="4">
        <v>725</v>
      </c>
      <c r="R64" s="4">
        <f t="shared" ref="R64:R70" si="4">O64*Q64</f>
        <v>-725</v>
      </c>
    </row>
    <row r="65" spans="2:18" x14ac:dyDescent="0.3">
      <c r="B65" s="10"/>
      <c r="H65" s="12" t="s">
        <v>30</v>
      </c>
      <c r="I65" s="13">
        <v>-3</v>
      </c>
      <c r="J65" s="11" t="s">
        <v>13</v>
      </c>
      <c r="K65" s="13">
        <v>203</v>
      </c>
      <c r="L65" s="13">
        <f t="shared" si="3"/>
        <v>-609</v>
      </c>
      <c r="N65" s="2" t="s">
        <v>30</v>
      </c>
      <c r="O65" s="4">
        <v>-3</v>
      </c>
      <c r="P65" s="3" t="s">
        <v>13</v>
      </c>
      <c r="Q65" s="4">
        <v>225</v>
      </c>
      <c r="R65" s="4">
        <f t="shared" si="4"/>
        <v>-675</v>
      </c>
    </row>
    <row r="66" spans="2:18" x14ac:dyDescent="0.3">
      <c r="B66" s="10"/>
      <c r="H66" s="12" t="s">
        <v>31</v>
      </c>
      <c r="I66" s="13">
        <v>-1</v>
      </c>
      <c r="J66" s="11" t="s">
        <v>13</v>
      </c>
      <c r="K66" s="13">
        <v>380</v>
      </c>
      <c r="L66" s="13">
        <f t="shared" si="3"/>
        <v>-380</v>
      </c>
      <c r="N66" s="2" t="s">
        <v>31</v>
      </c>
      <c r="O66" s="4">
        <v>-1</v>
      </c>
      <c r="P66" s="3" t="s">
        <v>13</v>
      </c>
      <c r="Q66" s="4">
        <v>400</v>
      </c>
      <c r="R66" s="4">
        <f t="shared" si="4"/>
        <v>-400</v>
      </c>
    </row>
    <row r="67" spans="2:18" x14ac:dyDescent="0.3">
      <c r="B67" s="10"/>
      <c r="H67" s="12" t="s">
        <v>42</v>
      </c>
      <c r="I67" s="13">
        <v>-3</v>
      </c>
      <c r="J67" s="11" t="s">
        <v>13</v>
      </c>
      <c r="K67" s="13">
        <v>175</v>
      </c>
      <c r="L67" s="13">
        <f t="shared" si="3"/>
        <v>-525</v>
      </c>
      <c r="N67" s="2" t="s">
        <v>42</v>
      </c>
      <c r="O67" s="4">
        <v>-3</v>
      </c>
      <c r="P67" s="3" t="s">
        <v>13</v>
      </c>
      <c r="Q67" s="4">
        <v>160</v>
      </c>
      <c r="R67" s="4">
        <f t="shared" si="4"/>
        <v>-480</v>
      </c>
    </row>
    <row r="68" spans="2:18" x14ac:dyDescent="0.3">
      <c r="B68" s="10"/>
      <c r="H68" s="12" t="s">
        <v>34</v>
      </c>
      <c r="I68" s="13">
        <v>-1</v>
      </c>
      <c r="J68" s="11" t="s">
        <v>13</v>
      </c>
      <c r="K68" s="13">
        <v>1173</v>
      </c>
      <c r="L68" s="13">
        <f t="shared" si="3"/>
        <v>-1173</v>
      </c>
      <c r="N68" s="2" t="s">
        <v>34</v>
      </c>
      <c r="O68" s="4">
        <v>-1</v>
      </c>
      <c r="P68" s="3" t="s">
        <v>13</v>
      </c>
      <c r="Q68" s="4">
        <v>1173</v>
      </c>
      <c r="R68" s="4">
        <f t="shared" si="4"/>
        <v>-1173</v>
      </c>
    </row>
    <row r="69" spans="2:18" x14ac:dyDescent="0.3">
      <c r="B69" s="10"/>
      <c r="H69" s="12" t="s">
        <v>43</v>
      </c>
      <c r="I69" s="13">
        <v>-1</v>
      </c>
      <c r="J69" s="11" t="s">
        <v>13</v>
      </c>
      <c r="K69" s="13">
        <v>335</v>
      </c>
      <c r="L69" s="13">
        <f t="shared" si="3"/>
        <v>-335</v>
      </c>
      <c r="N69" s="2" t="s">
        <v>43</v>
      </c>
      <c r="O69" s="4">
        <v>-1</v>
      </c>
      <c r="P69" s="3" t="s">
        <v>13</v>
      </c>
      <c r="Q69" s="4">
        <v>335</v>
      </c>
      <c r="R69" s="4">
        <f t="shared" si="4"/>
        <v>-335</v>
      </c>
    </row>
    <row r="70" spans="2:18" x14ac:dyDescent="0.3">
      <c r="B70" s="10"/>
      <c r="H70" s="12" t="s">
        <v>44</v>
      </c>
      <c r="I70" s="13">
        <v>-3700</v>
      </c>
      <c r="J70" s="11" t="s">
        <v>13</v>
      </c>
      <c r="K70" s="14">
        <v>0.16</v>
      </c>
      <c r="L70" s="13">
        <f t="shared" si="3"/>
        <v>-592</v>
      </c>
      <c r="N70" s="2" t="s">
        <v>44</v>
      </c>
      <c r="O70" s="4">
        <v>-3700</v>
      </c>
      <c r="P70" s="3" t="s">
        <v>13</v>
      </c>
      <c r="Q70" s="5">
        <v>0.16</v>
      </c>
      <c r="R70" s="4">
        <f t="shared" si="4"/>
        <v>-592</v>
      </c>
    </row>
    <row r="71" spans="2:18" x14ac:dyDescent="0.3">
      <c r="B71" s="10"/>
      <c r="H71" s="12" t="s">
        <v>69</v>
      </c>
      <c r="I71" s="13">
        <v>-1</v>
      </c>
      <c r="J71" s="11" t="s">
        <v>13</v>
      </c>
      <c r="K71" s="13">
        <v>1225</v>
      </c>
      <c r="L71" s="13">
        <f t="shared" si="3"/>
        <v>-1225</v>
      </c>
      <c r="N71" s="2" t="s">
        <v>37</v>
      </c>
      <c r="O71" s="4"/>
      <c r="P71" s="3" t="s">
        <v>13</v>
      </c>
      <c r="Q71" s="4"/>
      <c r="R71" s="4">
        <v>-800</v>
      </c>
    </row>
    <row r="72" spans="2:18" x14ac:dyDescent="0.3">
      <c r="B72" s="10"/>
      <c r="H72" s="12" t="s">
        <v>70</v>
      </c>
      <c r="I72" s="13">
        <v>-2</v>
      </c>
      <c r="J72" s="11" t="s">
        <v>13</v>
      </c>
      <c r="K72" s="13">
        <v>125</v>
      </c>
      <c r="L72" s="13">
        <f t="shared" si="3"/>
        <v>-250</v>
      </c>
      <c r="N72" s="8" t="s">
        <v>38</v>
      </c>
      <c r="O72" s="9"/>
      <c r="P72" s="3" t="s">
        <v>13</v>
      </c>
      <c r="Q72" s="9"/>
      <c r="R72" s="9">
        <f>SUM(R64:R71)</f>
        <v>-5180</v>
      </c>
    </row>
    <row r="73" spans="2:18" x14ac:dyDescent="0.3">
      <c r="B73" s="10"/>
      <c r="H73" s="12" t="s">
        <v>71</v>
      </c>
      <c r="I73" s="13">
        <v>-75</v>
      </c>
      <c r="J73" s="11" t="s">
        <v>13</v>
      </c>
      <c r="K73" s="13">
        <v>10</v>
      </c>
      <c r="L73" s="13">
        <f t="shared" si="3"/>
        <v>-750</v>
      </c>
      <c r="N73" s="2" t="s">
        <v>39</v>
      </c>
      <c r="O73" s="4"/>
      <c r="P73" s="3" t="s">
        <v>13</v>
      </c>
      <c r="Q73" s="4"/>
      <c r="R73" s="4">
        <f>SUM(R61,R72)</f>
        <v>9088</v>
      </c>
    </row>
    <row r="74" spans="2:18" x14ac:dyDescent="0.3">
      <c r="B74" s="10"/>
      <c r="H74" s="12" t="s">
        <v>37</v>
      </c>
      <c r="I74" s="13"/>
      <c r="J74" s="11" t="s">
        <v>13</v>
      </c>
      <c r="K74" s="13"/>
      <c r="L74" s="13">
        <v>-800</v>
      </c>
      <c r="N74" s="20"/>
      <c r="O74" s="21"/>
      <c r="P74" s="22"/>
      <c r="Q74" s="21"/>
      <c r="R74" s="21"/>
    </row>
    <row r="75" spans="2:18" x14ac:dyDescent="0.3">
      <c r="B75" s="10"/>
      <c r="H75" s="8" t="s">
        <v>38</v>
      </c>
      <c r="I75" s="9"/>
      <c r="J75" s="11" t="s">
        <v>13</v>
      </c>
      <c r="K75" s="9"/>
      <c r="L75" s="9">
        <f>SUM(L64:L74)</f>
        <v>-7292</v>
      </c>
      <c r="N75" s="20"/>
      <c r="O75" s="21"/>
      <c r="P75" s="22"/>
      <c r="Q75" s="21"/>
      <c r="R75" s="21"/>
    </row>
    <row r="76" spans="2:18" x14ac:dyDescent="0.3">
      <c r="B76" s="10"/>
      <c r="H76" s="12" t="s">
        <v>39</v>
      </c>
      <c r="I76" s="13"/>
      <c r="J76" s="11" t="s">
        <v>13</v>
      </c>
      <c r="K76" s="13"/>
      <c r="L76" s="13">
        <f>SUM(L61,L75)</f>
        <v>6976</v>
      </c>
      <c r="N76" s="20"/>
      <c r="O76" s="21"/>
      <c r="P76" s="22"/>
      <c r="Q76" s="21"/>
      <c r="R76" s="21"/>
    </row>
    <row r="77" spans="2:18" x14ac:dyDescent="0.3">
      <c r="B77" s="10"/>
    </row>
    <row r="78" spans="2:18" x14ac:dyDescent="0.3">
      <c r="B78" s="10"/>
      <c r="H78" s="173" t="s">
        <v>45</v>
      </c>
      <c r="I78" s="173"/>
      <c r="J78" s="173"/>
      <c r="K78" s="173"/>
      <c r="L78" s="173"/>
      <c r="N78" s="174" t="s">
        <v>45</v>
      </c>
      <c r="O78" s="174"/>
      <c r="P78" s="174"/>
      <c r="Q78" s="174"/>
      <c r="R78" s="174"/>
    </row>
    <row r="79" spans="2:18" x14ac:dyDescent="0.3">
      <c r="B79" s="10"/>
      <c r="H79" s="173"/>
      <c r="I79" s="173"/>
      <c r="J79" s="173"/>
      <c r="K79" s="173"/>
      <c r="L79" s="173"/>
      <c r="N79" s="174"/>
      <c r="O79" s="174"/>
      <c r="P79" s="174"/>
      <c r="Q79" s="174"/>
      <c r="R79" s="174"/>
    </row>
    <row r="80" spans="2:18" x14ac:dyDescent="0.3">
      <c r="B80" s="10"/>
      <c r="H80" s="173"/>
      <c r="I80" s="173"/>
      <c r="J80" s="173"/>
      <c r="K80" s="173"/>
      <c r="L80" s="173"/>
      <c r="N80" s="174"/>
      <c r="O80" s="174"/>
      <c r="P80" s="174"/>
      <c r="Q80" s="174"/>
      <c r="R80" s="174"/>
    </row>
    <row r="81" spans="2:18" x14ac:dyDescent="0.3">
      <c r="B81" s="10"/>
      <c r="H81" s="173"/>
      <c r="I81" s="173"/>
      <c r="J81" s="173"/>
      <c r="K81" s="173"/>
      <c r="L81" s="173"/>
      <c r="N81" s="174"/>
      <c r="O81" s="174"/>
      <c r="P81" s="174"/>
      <c r="Q81" s="174"/>
      <c r="R81" s="174"/>
    </row>
    <row r="82" spans="2:18" x14ac:dyDescent="0.3">
      <c r="B82" s="10"/>
      <c r="H82" s="173"/>
      <c r="I82" s="173"/>
      <c r="J82" s="173"/>
      <c r="K82" s="173"/>
      <c r="L82" s="173"/>
      <c r="N82" s="174"/>
      <c r="O82" s="174"/>
      <c r="P82" s="174"/>
      <c r="Q82" s="174"/>
      <c r="R82" s="174"/>
    </row>
    <row r="83" spans="2:18" x14ac:dyDescent="0.3">
      <c r="B83" s="10"/>
      <c r="N83" s="1"/>
    </row>
    <row r="84" spans="2:18" x14ac:dyDescent="0.3">
      <c r="B84" s="10"/>
      <c r="H84" s="10" t="s">
        <v>16</v>
      </c>
      <c r="N84" s="1" t="s">
        <v>16</v>
      </c>
    </row>
    <row r="85" spans="2:18" x14ac:dyDescent="0.3">
      <c r="B85" s="10"/>
      <c r="N85" s="1"/>
    </row>
    <row r="86" spans="2:18" x14ac:dyDescent="0.3">
      <c r="B86" t="s">
        <v>46</v>
      </c>
      <c r="H86" t="s">
        <v>46</v>
      </c>
      <c r="N86" t="s">
        <v>46</v>
      </c>
    </row>
    <row r="87" spans="2:18" x14ac:dyDescent="0.3">
      <c r="B87" s="10" t="s">
        <v>1</v>
      </c>
      <c r="C87" s="10" t="s">
        <v>2</v>
      </c>
      <c r="H87" s="10" t="s">
        <v>1</v>
      </c>
      <c r="I87" s="10" t="s">
        <v>2</v>
      </c>
      <c r="N87" s="1" t="s">
        <v>1</v>
      </c>
      <c r="O87" s="1" t="s">
        <v>2</v>
      </c>
    </row>
    <row r="88" spans="2:18" x14ac:dyDescent="0.3">
      <c r="B88" s="10" t="s">
        <v>3</v>
      </c>
      <c r="C88" s="10" t="s">
        <v>4</v>
      </c>
      <c r="H88" s="10" t="s">
        <v>3</v>
      </c>
      <c r="I88" s="10" t="s">
        <v>4</v>
      </c>
      <c r="N88" s="1" t="s">
        <v>3</v>
      </c>
      <c r="O88" s="1" t="s">
        <v>4</v>
      </c>
    </row>
    <row r="89" spans="2:18" x14ac:dyDescent="0.3">
      <c r="B89" s="10" t="s">
        <v>5</v>
      </c>
      <c r="C89" s="10" t="s">
        <v>6</v>
      </c>
      <c r="H89" s="10" t="s">
        <v>5</v>
      </c>
      <c r="I89" s="10" t="s">
        <v>6</v>
      </c>
      <c r="N89" s="1" t="s">
        <v>5</v>
      </c>
      <c r="O89" s="1" t="s">
        <v>6</v>
      </c>
    </row>
    <row r="90" spans="2:18" x14ac:dyDescent="0.3">
      <c r="B90" s="10" t="s">
        <v>7</v>
      </c>
      <c r="C90" s="10" t="s">
        <v>66</v>
      </c>
      <c r="H90" s="10" t="s">
        <v>7</v>
      </c>
      <c r="I90" s="10" t="s">
        <v>72</v>
      </c>
      <c r="N90" s="1" t="s">
        <v>7</v>
      </c>
      <c r="O90" s="1" t="s">
        <v>8</v>
      </c>
    </row>
    <row r="91" spans="2:18" x14ac:dyDescent="0.3">
      <c r="B91" s="10" t="s">
        <v>9</v>
      </c>
      <c r="C91" s="10" t="s">
        <v>10</v>
      </c>
      <c r="H91" s="10" t="s">
        <v>9</v>
      </c>
      <c r="I91" s="10" t="s">
        <v>10</v>
      </c>
      <c r="N91" s="1" t="s">
        <v>9</v>
      </c>
      <c r="O91" s="1" t="s">
        <v>10</v>
      </c>
    </row>
    <row r="93" spans="2:18" x14ac:dyDescent="0.3">
      <c r="B93" s="6" t="s">
        <v>11</v>
      </c>
      <c r="C93" s="7" t="s">
        <v>12</v>
      </c>
      <c r="D93" s="7" t="s">
        <v>13</v>
      </c>
      <c r="E93" s="7" t="s">
        <v>14</v>
      </c>
      <c r="F93" s="7" t="s">
        <v>15</v>
      </c>
      <c r="H93" s="6" t="s">
        <v>11</v>
      </c>
      <c r="I93" s="7" t="s">
        <v>12</v>
      </c>
      <c r="J93" s="7" t="s">
        <v>13</v>
      </c>
      <c r="K93" s="7" t="s">
        <v>14</v>
      </c>
      <c r="L93" s="7" t="s">
        <v>15</v>
      </c>
      <c r="N93" s="6" t="s">
        <v>11</v>
      </c>
      <c r="O93" s="7" t="s">
        <v>12</v>
      </c>
      <c r="P93" s="7" t="s">
        <v>13</v>
      </c>
      <c r="Q93" s="7" t="s">
        <v>14</v>
      </c>
      <c r="R93" s="7" t="s">
        <v>15</v>
      </c>
    </row>
    <row r="94" spans="2:18" x14ac:dyDescent="0.3">
      <c r="B94" s="8" t="s">
        <v>18</v>
      </c>
      <c r="C94" s="9"/>
      <c r="D94" s="11" t="s">
        <v>13</v>
      </c>
      <c r="E94" s="9"/>
      <c r="F94" s="9"/>
      <c r="H94" s="8" t="s">
        <v>18</v>
      </c>
      <c r="I94" s="9"/>
      <c r="J94" s="11" t="s">
        <v>13</v>
      </c>
      <c r="K94" s="9"/>
      <c r="L94" s="9"/>
      <c r="N94" s="8" t="s">
        <v>18</v>
      </c>
      <c r="O94" s="9"/>
      <c r="P94" s="3" t="s">
        <v>13</v>
      </c>
      <c r="Q94" s="9"/>
      <c r="R94" s="9"/>
    </row>
    <row r="95" spans="2:18" x14ac:dyDescent="0.3">
      <c r="B95" s="12" t="s">
        <v>47</v>
      </c>
      <c r="C95" s="13">
        <v>2500</v>
      </c>
      <c r="D95" s="11" t="s">
        <v>20</v>
      </c>
      <c r="E95" s="14">
        <f>'START HER'!C69/100</f>
        <v>5.5</v>
      </c>
      <c r="F95" s="13">
        <f>C95*E95</f>
        <v>13750</v>
      </c>
      <c r="H95" s="12" t="s">
        <v>47</v>
      </c>
      <c r="I95" s="13">
        <v>2500</v>
      </c>
      <c r="J95" s="11" t="s">
        <v>20</v>
      </c>
      <c r="K95" s="14">
        <f>E95</f>
        <v>5.5</v>
      </c>
      <c r="L95" s="13">
        <f>I95*K95</f>
        <v>13750</v>
      </c>
      <c r="N95" s="2" t="s">
        <v>47</v>
      </c>
      <c r="O95" s="4">
        <v>2000</v>
      </c>
      <c r="P95" s="3" t="s">
        <v>20</v>
      </c>
      <c r="Q95" s="5">
        <f>E95</f>
        <v>5.5</v>
      </c>
      <c r="R95" s="4">
        <f>O95*Q95</f>
        <v>11000</v>
      </c>
    </row>
    <row r="96" spans="2:18" x14ac:dyDescent="0.3">
      <c r="B96" s="12" t="s">
        <v>21</v>
      </c>
      <c r="C96" s="13"/>
      <c r="D96" s="11" t="s">
        <v>22</v>
      </c>
      <c r="E96" s="13"/>
      <c r="F96" s="13">
        <v>870</v>
      </c>
      <c r="H96" s="12" t="s">
        <v>21</v>
      </c>
      <c r="I96" s="13"/>
      <c r="J96" s="11" t="s">
        <v>22</v>
      </c>
      <c r="K96" s="13"/>
      <c r="L96" s="13">
        <v>870</v>
      </c>
      <c r="N96" s="2" t="s">
        <v>21</v>
      </c>
      <c r="O96" s="4"/>
      <c r="P96" s="3" t="s">
        <v>22</v>
      </c>
      <c r="Q96" s="4"/>
      <c r="R96" s="4">
        <v>870</v>
      </c>
    </row>
    <row r="97" spans="2:18" x14ac:dyDescent="0.3">
      <c r="B97" s="8" t="s">
        <v>23</v>
      </c>
      <c r="C97" s="9"/>
      <c r="D97" s="11" t="s">
        <v>13</v>
      </c>
      <c r="E97" s="9"/>
      <c r="F97" s="9">
        <f>SUM(F95:F96)</f>
        <v>14620</v>
      </c>
      <c r="H97" s="8" t="s">
        <v>23</v>
      </c>
      <c r="I97" s="9"/>
      <c r="J97" s="11" t="s">
        <v>13</v>
      </c>
      <c r="K97" s="9"/>
      <c r="L97" s="9">
        <f>SUM(L95:L96)</f>
        <v>14620</v>
      </c>
      <c r="N97" s="8" t="s">
        <v>23</v>
      </c>
      <c r="O97" s="9"/>
      <c r="P97" s="3" t="s">
        <v>13</v>
      </c>
      <c r="Q97" s="9"/>
      <c r="R97" s="9">
        <f>SUM(R95:R96)</f>
        <v>11870</v>
      </c>
    </row>
    <row r="98" spans="2:18" x14ac:dyDescent="0.3">
      <c r="B98" s="12" t="s">
        <v>13</v>
      </c>
      <c r="C98" s="13"/>
      <c r="D98" s="11" t="s">
        <v>13</v>
      </c>
      <c r="E98" s="13"/>
      <c r="F98" s="13"/>
      <c r="H98" s="12" t="s">
        <v>13</v>
      </c>
      <c r="I98" s="13"/>
      <c r="J98" s="11" t="s">
        <v>13</v>
      </c>
      <c r="K98" s="13"/>
      <c r="L98" s="13"/>
      <c r="N98" s="2" t="s">
        <v>13</v>
      </c>
      <c r="O98" s="4"/>
      <c r="P98" s="3" t="s">
        <v>13</v>
      </c>
      <c r="Q98" s="4"/>
      <c r="R98" s="4"/>
    </row>
    <row r="99" spans="2:18" x14ac:dyDescent="0.3">
      <c r="B99" s="8" t="s">
        <v>24</v>
      </c>
      <c r="C99" s="9"/>
      <c r="D99" s="11" t="s">
        <v>13</v>
      </c>
      <c r="E99" s="9"/>
      <c r="F99" s="9"/>
      <c r="H99" s="8" t="s">
        <v>24</v>
      </c>
      <c r="I99" s="9"/>
      <c r="J99" s="11" t="s">
        <v>13</v>
      </c>
      <c r="K99" s="9"/>
      <c r="L99" s="9"/>
      <c r="N99" s="8" t="s">
        <v>24</v>
      </c>
      <c r="O99" s="9"/>
      <c r="P99" s="3" t="s">
        <v>13</v>
      </c>
      <c r="Q99" s="9"/>
      <c r="R99" s="9"/>
    </row>
    <row r="100" spans="2:18" x14ac:dyDescent="0.3">
      <c r="B100" s="12" t="s">
        <v>25</v>
      </c>
      <c r="C100" s="13">
        <v>-180</v>
      </c>
      <c r="D100" s="11" t="s">
        <v>20</v>
      </c>
      <c r="E100" s="14">
        <v>7</v>
      </c>
      <c r="F100" s="13">
        <f>C100*E100</f>
        <v>-1260</v>
      </c>
      <c r="H100" s="12" t="s">
        <v>25</v>
      </c>
      <c r="I100" s="13">
        <v>-180</v>
      </c>
      <c r="J100" s="11" t="s">
        <v>20</v>
      </c>
      <c r="K100" s="14">
        <v>7</v>
      </c>
      <c r="L100" s="13">
        <f>I100*K100</f>
        <v>-1260</v>
      </c>
      <c r="N100" s="2" t="s">
        <v>25</v>
      </c>
      <c r="O100" s="4">
        <v>-180</v>
      </c>
      <c r="P100" s="3" t="s">
        <v>20</v>
      </c>
      <c r="Q100" s="5">
        <v>7</v>
      </c>
      <c r="R100" s="4">
        <f>O100*Q100</f>
        <v>-1260</v>
      </c>
    </row>
    <row r="101" spans="2:18" x14ac:dyDescent="0.3">
      <c r="B101" s="8" t="s">
        <v>26</v>
      </c>
      <c r="C101" s="9"/>
      <c r="D101" s="11" t="s">
        <v>13</v>
      </c>
      <c r="E101" s="9"/>
      <c r="F101" s="9">
        <f>SUM(F99:F100)</f>
        <v>-1260</v>
      </c>
      <c r="H101" s="8" t="s">
        <v>26</v>
      </c>
      <c r="I101" s="9"/>
      <c r="J101" s="11" t="s">
        <v>13</v>
      </c>
      <c r="K101" s="9"/>
      <c r="L101" s="9">
        <f>SUM(L99:L100)</f>
        <v>-1260</v>
      </c>
      <c r="N101" s="8" t="s">
        <v>26</v>
      </c>
      <c r="O101" s="9"/>
      <c r="P101" s="3" t="s">
        <v>13</v>
      </c>
      <c r="Q101" s="9"/>
      <c r="R101" s="9">
        <f>SUM(R99:R100)</f>
        <v>-1260</v>
      </c>
    </row>
    <row r="102" spans="2:18" x14ac:dyDescent="0.3">
      <c r="B102" s="8" t="s">
        <v>27</v>
      </c>
      <c r="C102" s="9"/>
      <c r="D102" s="11" t="s">
        <v>13</v>
      </c>
      <c r="E102" s="9"/>
      <c r="F102" s="9">
        <f>SUM(F97,F101)</f>
        <v>13360</v>
      </c>
      <c r="H102" s="8" t="s">
        <v>27</v>
      </c>
      <c r="I102" s="9"/>
      <c r="J102" s="11" t="s">
        <v>13</v>
      </c>
      <c r="K102" s="9"/>
      <c r="L102" s="9">
        <f>SUM(L97,L101)</f>
        <v>13360</v>
      </c>
      <c r="N102" s="8" t="s">
        <v>27</v>
      </c>
      <c r="O102" s="9"/>
      <c r="P102" s="3" t="s">
        <v>13</v>
      </c>
      <c r="Q102" s="9"/>
      <c r="R102" s="9">
        <f>SUM(R97,R101)</f>
        <v>10610</v>
      </c>
    </row>
    <row r="103" spans="2:18" x14ac:dyDescent="0.3">
      <c r="B103" s="12" t="s">
        <v>13</v>
      </c>
      <c r="C103" s="13"/>
      <c r="D103" s="11" t="s">
        <v>13</v>
      </c>
      <c r="E103" s="13"/>
      <c r="F103" s="13"/>
      <c r="H103" s="12" t="s">
        <v>13</v>
      </c>
      <c r="I103" s="13"/>
      <c r="J103" s="11" t="s">
        <v>13</v>
      </c>
      <c r="K103" s="13"/>
      <c r="L103" s="13"/>
      <c r="N103" s="2" t="s">
        <v>13</v>
      </c>
      <c r="O103" s="4"/>
      <c r="P103" s="3" t="s">
        <v>13</v>
      </c>
      <c r="Q103" s="4"/>
      <c r="R103" s="4"/>
    </row>
    <row r="104" spans="2:18" x14ac:dyDescent="0.3">
      <c r="B104" s="8" t="s">
        <v>28</v>
      </c>
      <c r="C104" s="9"/>
      <c r="D104" s="11" t="s">
        <v>13</v>
      </c>
      <c r="E104" s="9"/>
      <c r="F104" s="9"/>
      <c r="H104" s="8" t="s">
        <v>28</v>
      </c>
      <c r="I104" s="9"/>
      <c r="J104" s="11" t="s">
        <v>13</v>
      </c>
      <c r="K104" s="9"/>
      <c r="L104" s="9"/>
      <c r="N104" s="8" t="s">
        <v>28</v>
      </c>
      <c r="O104" s="9"/>
      <c r="P104" s="3" t="s">
        <v>13</v>
      </c>
      <c r="Q104" s="9"/>
      <c r="R104" s="9"/>
    </row>
    <row r="105" spans="2:18" x14ac:dyDescent="0.3">
      <c r="B105" s="12" t="s">
        <v>29</v>
      </c>
      <c r="C105" s="13">
        <v>-1</v>
      </c>
      <c r="D105" s="11" t="s">
        <v>13</v>
      </c>
      <c r="E105" s="13">
        <v>607.5</v>
      </c>
      <c r="F105" s="13">
        <f t="shared" ref="F105:F112" si="5">C105*E105</f>
        <v>-607.5</v>
      </c>
      <c r="H105" s="12" t="s">
        <v>29</v>
      </c>
      <c r="I105" s="13">
        <v>-1</v>
      </c>
      <c r="J105" s="11" t="s">
        <v>13</v>
      </c>
      <c r="K105" s="13">
        <v>653</v>
      </c>
      <c r="L105" s="13">
        <f t="shared" ref="L105:L115" si="6">I105*K105</f>
        <v>-653</v>
      </c>
      <c r="N105" s="2" t="s">
        <v>29</v>
      </c>
      <c r="O105" s="4">
        <v>-1</v>
      </c>
      <c r="P105" s="3" t="s">
        <v>13</v>
      </c>
      <c r="Q105" s="4">
        <v>725</v>
      </c>
      <c r="R105" s="4">
        <f t="shared" ref="R105:R112" si="7">O105*Q105</f>
        <v>-725</v>
      </c>
    </row>
    <row r="106" spans="2:18" x14ac:dyDescent="0.3">
      <c r="B106" s="12" t="s">
        <v>30</v>
      </c>
      <c r="C106" s="13">
        <v>-3</v>
      </c>
      <c r="D106" s="11" t="s">
        <v>13</v>
      </c>
      <c r="E106" s="13">
        <v>203</v>
      </c>
      <c r="F106" s="13">
        <f t="shared" si="5"/>
        <v>-609</v>
      </c>
      <c r="H106" s="12" t="s">
        <v>30</v>
      </c>
      <c r="I106" s="13">
        <v>-3</v>
      </c>
      <c r="J106" s="11" t="s">
        <v>13</v>
      </c>
      <c r="K106" s="13">
        <v>203</v>
      </c>
      <c r="L106" s="13">
        <f t="shared" si="6"/>
        <v>-609</v>
      </c>
      <c r="N106" s="2" t="s">
        <v>30</v>
      </c>
      <c r="O106" s="4">
        <v>-3</v>
      </c>
      <c r="P106" s="3" t="s">
        <v>13</v>
      </c>
      <c r="Q106" s="4">
        <v>225</v>
      </c>
      <c r="R106" s="4">
        <f t="shared" si="7"/>
        <v>-675</v>
      </c>
    </row>
    <row r="107" spans="2:18" x14ac:dyDescent="0.3">
      <c r="B107" s="12" t="s">
        <v>31</v>
      </c>
      <c r="C107" s="13">
        <v>-1</v>
      </c>
      <c r="D107" s="11" t="s">
        <v>13</v>
      </c>
      <c r="E107" s="13">
        <v>400</v>
      </c>
      <c r="F107" s="13">
        <f t="shared" si="5"/>
        <v>-400</v>
      </c>
      <c r="H107" s="12" t="s">
        <v>31</v>
      </c>
      <c r="I107" s="13">
        <v>-1</v>
      </c>
      <c r="J107" s="11" t="s">
        <v>13</v>
      </c>
      <c r="K107" s="13">
        <v>400</v>
      </c>
      <c r="L107" s="13">
        <f t="shared" si="6"/>
        <v>-400</v>
      </c>
      <c r="N107" s="2" t="s">
        <v>31</v>
      </c>
      <c r="O107" s="4">
        <v>-1</v>
      </c>
      <c r="P107" s="3" t="s">
        <v>13</v>
      </c>
      <c r="Q107" s="4">
        <v>400</v>
      </c>
      <c r="R107" s="4">
        <f t="shared" si="7"/>
        <v>-400</v>
      </c>
    </row>
    <row r="108" spans="2:18" x14ac:dyDescent="0.3">
      <c r="B108" s="12" t="s">
        <v>32</v>
      </c>
      <c r="C108" s="13">
        <v>-1</v>
      </c>
      <c r="D108" s="11" t="s">
        <v>13</v>
      </c>
      <c r="E108" s="13">
        <v>175</v>
      </c>
      <c r="F108" s="13">
        <f t="shared" si="5"/>
        <v>-175</v>
      </c>
      <c r="H108" s="12" t="s">
        <v>32</v>
      </c>
      <c r="I108" s="13">
        <v>-1</v>
      </c>
      <c r="J108" s="11" t="s">
        <v>13</v>
      </c>
      <c r="K108" s="13">
        <v>175</v>
      </c>
      <c r="L108" s="13">
        <f t="shared" si="6"/>
        <v>-175</v>
      </c>
      <c r="N108" s="2" t="s">
        <v>32</v>
      </c>
      <c r="O108" s="4">
        <v>-1</v>
      </c>
      <c r="P108" s="3" t="s">
        <v>13</v>
      </c>
      <c r="Q108" s="4">
        <v>175</v>
      </c>
      <c r="R108" s="4">
        <f t="shared" si="7"/>
        <v>-175</v>
      </c>
    </row>
    <row r="109" spans="2:18" x14ac:dyDescent="0.3">
      <c r="B109" s="12" t="s">
        <v>33</v>
      </c>
      <c r="C109" s="13">
        <v>-3</v>
      </c>
      <c r="D109" s="11" t="s">
        <v>13</v>
      </c>
      <c r="E109" s="13">
        <v>160</v>
      </c>
      <c r="F109" s="13">
        <f t="shared" si="5"/>
        <v>-480</v>
      </c>
      <c r="H109" s="12" t="s">
        <v>33</v>
      </c>
      <c r="I109" s="13">
        <v>-3</v>
      </c>
      <c r="J109" s="11" t="s">
        <v>13</v>
      </c>
      <c r="K109" s="13">
        <v>175</v>
      </c>
      <c r="L109" s="13">
        <f t="shared" si="6"/>
        <v>-525</v>
      </c>
      <c r="N109" s="2" t="s">
        <v>33</v>
      </c>
      <c r="O109" s="4">
        <v>-3</v>
      </c>
      <c r="P109" s="3" t="s">
        <v>13</v>
      </c>
      <c r="Q109" s="4">
        <v>160</v>
      </c>
      <c r="R109" s="4">
        <f t="shared" si="7"/>
        <v>-480</v>
      </c>
    </row>
    <row r="110" spans="2:18" x14ac:dyDescent="0.3">
      <c r="B110" s="12" t="s">
        <v>34</v>
      </c>
      <c r="C110" s="13">
        <v>-1</v>
      </c>
      <c r="D110" s="11" t="s">
        <v>13</v>
      </c>
      <c r="E110" s="13">
        <v>963</v>
      </c>
      <c r="F110" s="13">
        <f t="shared" si="5"/>
        <v>-963</v>
      </c>
      <c r="H110" s="12" t="s">
        <v>34</v>
      </c>
      <c r="I110" s="13">
        <v>-1</v>
      </c>
      <c r="J110" s="11" t="s">
        <v>13</v>
      </c>
      <c r="K110" s="13">
        <v>963</v>
      </c>
      <c r="L110" s="13">
        <f t="shared" si="6"/>
        <v>-963</v>
      </c>
      <c r="N110" s="2" t="s">
        <v>34</v>
      </c>
      <c r="O110" s="4">
        <v>-1</v>
      </c>
      <c r="P110" s="3" t="s">
        <v>13</v>
      </c>
      <c r="Q110" s="4">
        <v>875</v>
      </c>
      <c r="R110" s="4">
        <f t="shared" si="7"/>
        <v>-875</v>
      </c>
    </row>
    <row r="111" spans="2:18" x14ac:dyDescent="0.3">
      <c r="B111" s="12" t="s">
        <v>48</v>
      </c>
      <c r="C111" s="13">
        <v>-1</v>
      </c>
      <c r="D111" s="11" t="s">
        <v>13</v>
      </c>
      <c r="E111" s="13">
        <v>325</v>
      </c>
      <c r="F111" s="13">
        <f t="shared" si="5"/>
        <v>-325</v>
      </c>
      <c r="H111" s="12" t="s">
        <v>48</v>
      </c>
      <c r="I111" s="13">
        <v>-1</v>
      </c>
      <c r="J111" s="11" t="s">
        <v>13</v>
      </c>
      <c r="K111" s="13">
        <v>325</v>
      </c>
      <c r="L111" s="13">
        <f t="shared" si="6"/>
        <v>-325</v>
      </c>
      <c r="N111" s="2" t="s">
        <v>48</v>
      </c>
      <c r="O111" s="4">
        <v>-1</v>
      </c>
      <c r="P111" s="3" t="s">
        <v>13</v>
      </c>
      <c r="Q111" s="4">
        <v>325</v>
      </c>
      <c r="R111" s="4">
        <f t="shared" si="7"/>
        <v>-325</v>
      </c>
    </row>
    <row r="112" spans="2:18" x14ac:dyDescent="0.3">
      <c r="B112" s="12" t="s">
        <v>44</v>
      </c>
      <c r="C112" s="13">
        <v>-2500</v>
      </c>
      <c r="D112" s="11" t="s">
        <v>13</v>
      </c>
      <c r="E112" s="14">
        <v>0.14499999999999999</v>
      </c>
      <c r="F112" s="13">
        <f t="shared" si="5"/>
        <v>-362.5</v>
      </c>
      <c r="H112" s="12" t="s">
        <v>44</v>
      </c>
      <c r="I112" s="13">
        <v>-2500</v>
      </c>
      <c r="J112" s="11" t="s">
        <v>13</v>
      </c>
      <c r="K112" s="14">
        <v>0.14499999999999999</v>
      </c>
      <c r="L112" s="13">
        <f t="shared" si="6"/>
        <v>-362.5</v>
      </c>
      <c r="N112" s="2" t="s">
        <v>44</v>
      </c>
      <c r="O112" s="4">
        <v>-2000</v>
      </c>
      <c r="P112" s="3" t="s">
        <v>13</v>
      </c>
      <c r="Q112" s="5">
        <v>0.14499999999999999</v>
      </c>
      <c r="R112" s="4">
        <f t="shared" si="7"/>
        <v>-290</v>
      </c>
    </row>
    <row r="113" spans="2:18" x14ac:dyDescent="0.3">
      <c r="B113" s="12" t="s">
        <v>37</v>
      </c>
      <c r="C113" s="13"/>
      <c r="D113" s="11" t="s">
        <v>13</v>
      </c>
      <c r="E113" s="13"/>
      <c r="F113" s="13">
        <v>-800</v>
      </c>
      <c r="H113" s="12" t="s">
        <v>73</v>
      </c>
      <c r="I113" s="13">
        <v>-1</v>
      </c>
      <c r="J113" s="11" t="s">
        <v>13</v>
      </c>
      <c r="K113" s="13">
        <v>1225</v>
      </c>
      <c r="L113" s="13">
        <f t="shared" si="6"/>
        <v>-1225</v>
      </c>
      <c r="N113" s="2" t="s">
        <v>37</v>
      </c>
      <c r="O113" s="4"/>
      <c r="P113" s="3" t="s">
        <v>13</v>
      </c>
      <c r="Q113" s="4"/>
      <c r="R113" s="4">
        <v>-800</v>
      </c>
    </row>
    <row r="114" spans="2:18" x14ac:dyDescent="0.3">
      <c r="B114" s="8" t="s">
        <v>38</v>
      </c>
      <c r="C114" s="9"/>
      <c r="D114" s="11" t="s">
        <v>13</v>
      </c>
      <c r="E114" s="9"/>
      <c r="F114" s="9">
        <f>SUM(F105:F113)</f>
        <v>-4722</v>
      </c>
      <c r="H114" s="12" t="s">
        <v>70</v>
      </c>
      <c r="I114" s="13">
        <v>-2</v>
      </c>
      <c r="J114" s="11" t="s">
        <v>13</v>
      </c>
      <c r="K114" s="13">
        <v>125</v>
      </c>
      <c r="L114" s="13">
        <f t="shared" si="6"/>
        <v>-250</v>
      </c>
      <c r="N114" s="8" t="s">
        <v>38</v>
      </c>
      <c r="O114" s="9"/>
      <c r="P114" s="3" t="s">
        <v>13</v>
      </c>
      <c r="Q114" s="9"/>
      <c r="R114" s="9">
        <f>SUM(R105:R113)</f>
        <v>-4745</v>
      </c>
    </row>
    <row r="115" spans="2:18" x14ac:dyDescent="0.3">
      <c r="B115" s="12" t="s">
        <v>39</v>
      </c>
      <c r="C115" s="13"/>
      <c r="D115" s="11" t="s">
        <v>13</v>
      </c>
      <c r="E115" s="13"/>
      <c r="F115" s="13">
        <f>SUM(F102,F114)</f>
        <v>8638</v>
      </c>
      <c r="H115" s="12" t="s">
        <v>71</v>
      </c>
      <c r="I115" s="13">
        <v>-75</v>
      </c>
      <c r="J115" s="11" t="s">
        <v>13</v>
      </c>
      <c r="K115" s="13">
        <v>10</v>
      </c>
      <c r="L115" s="13">
        <f t="shared" si="6"/>
        <v>-750</v>
      </c>
      <c r="N115" s="2" t="s">
        <v>39</v>
      </c>
      <c r="O115" s="4"/>
      <c r="P115" s="3" t="s">
        <v>13</v>
      </c>
      <c r="Q115" s="4"/>
      <c r="R115" s="4">
        <f>SUM(R102,R114)</f>
        <v>5865</v>
      </c>
    </row>
    <row r="116" spans="2:18" x14ac:dyDescent="0.3">
      <c r="B116" s="17"/>
      <c r="C116" s="18"/>
      <c r="D116" s="19"/>
      <c r="E116" s="18"/>
      <c r="F116" s="18"/>
      <c r="H116" s="12" t="s">
        <v>37</v>
      </c>
      <c r="I116" s="13"/>
      <c r="J116" s="11" t="s">
        <v>13</v>
      </c>
      <c r="K116" s="13"/>
      <c r="L116" s="13">
        <v>-800</v>
      </c>
      <c r="N116" s="20"/>
      <c r="O116" s="21"/>
      <c r="P116" s="22"/>
      <c r="Q116" s="21"/>
      <c r="R116" s="21"/>
    </row>
    <row r="117" spans="2:18" x14ac:dyDescent="0.3">
      <c r="B117" s="17"/>
      <c r="C117" s="18"/>
      <c r="D117" s="19"/>
      <c r="E117" s="18"/>
      <c r="F117" s="18"/>
      <c r="H117" s="8" t="s">
        <v>38</v>
      </c>
      <c r="I117" s="9"/>
      <c r="J117" s="11" t="s">
        <v>13</v>
      </c>
      <c r="K117" s="9"/>
      <c r="L117" s="9">
        <f>SUM(L105:L116)</f>
        <v>-7037.5</v>
      </c>
      <c r="N117" s="20"/>
      <c r="O117" s="21"/>
      <c r="P117" s="22"/>
      <c r="Q117" s="21"/>
      <c r="R117" s="21"/>
    </row>
    <row r="118" spans="2:18" x14ac:dyDescent="0.3">
      <c r="B118" s="17"/>
      <c r="C118" s="18"/>
      <c r="D118" s="19"/>
      <c r="E118" s="18"/>
      <c r="F118" s="18"/>
      <c r="H118" s="12" t="s">
        <v>39</v>
      </c>
      <c r="I118" s="13"/>
      <c r="J118" s="11" t="s">
        <v>13</v>
      </c>
      <c r="K118" s="13"/>
      <c r="L118" s="13">
        <f>SUM(L102,L117)</f>
        <v>6322.5</v>
      </c>
      <c r="N118" s="20"/>
      <c r="O118" s="21"/>
      <c r="P118" s="22"/>
      <c r="Q118" s="21"/>
      <c r="R118" s="21"/>
    </row>
    <row r="119" spans="2:18" x14ac:dyDescent="0.3">
      <c r="B119" s="17"/>
      <c r="C119" s="18"/>
      <c r="D119" s="19"/>
      <c r="E119" s="18"/>
      <c r="F119" s="18"/>
      <c r="H119" s="17"/>
      <c r="I119" s="18"/>
      <c r="J119" s="19"/>
      <c r="K119" s="18"/>
      <c r="L119" s="18"/>
      <c r="N119" s="20"/>
      <c r="O119" s="21"/>
      <c r="P119" s="22"/>
      <c r="Q119" s="21"/>
      <c r="R119" s="21"/>
    </row>
    <row r="120" spans="2:18" ht="15" customHeight="1" x14ac:dyDescent="0.3">
      <c r="B120" s="17"/>
      <c r="C120" s="18"/>
      <c r="D120" s="19"/>
      <c r="E120" s="18"/>
      <c r="F120" s="18"/>
      <c r="H120" s="17"/>
      <c r="I120" s="18"/>
      <c r="J120" s="19"/>
      <c r="K120" s="18"/>
      <c r="L120" s="18"/>
      <c r="N120" s="20"/>
      <c r="O120" s="21"/>
      <c r="P120" s="22"/>
      <c r="Q120" s="21"/>
      <c r="R120" s="21"/>
    </row>
    <row r="121" spans="2:18" x14ac:dyDescent="0.3">
      <c r="B121" s="17"/>
      <c r="C121" s="18"/>
      <c r="D121" s="19"/>
      <c r="E121" s="18"/>
      <c r="F121" s="18"/>
      <c r="H121" s="17"/>
      <c r="I121" s="18"/>
      <c r="J121" s="19"/>
      <c r="K121" s="18"/>
      <c r="L121" s="18"/>
      <c r="N121" s="20"/>
      <c r="O121" s="21"/>
      <c r="P121" s="22"/>
      <c r="Q121" s="21"/>
      <c r="R121" s="21"/>
    </row>
    <row r="122" spans="2:18" x14ac:dyDescent="0.3">
      <c r="B122" s="175" t="s">
        <v>49</v>
      </c>
      <c r="C122" s="175"/>
      <c r="D122" s="175"/>
      <c r="E122" s="175"/>
      <c r="F122" s="175"/>
      <c r="H122" s="173" t="s">
        <v>49</v>
      </c>
      <c r="I122" s="173"/>
      <c r="J122" s="173"/>
      <c r="K122" s="173"/>
      <c r="L122" s="173"/>
      <c r="N122" s="174" t="s">
        <v>49</v>
      </c>
      <c r="O122" s="174"/>
      <c r="P122" s="174"/>
      <c r="Q122" s="174"/>
      <c r="R122" s="174"/>
    </row>
    <row r="123" spans="2:18" x14ac:dyDescent="0.3">
      <c r="B123" s="175"/>
      <c r="C123" s="175"/>
      <c r="D123" s="175"/>
      <c r="E123" s="175"/>
      <c r="F123" s="175"/>
      <c r="H123" s="173"/>
      <c r="I123" s="173"/>
      <c r="J123" s="173"/>
      <c r="K123" s="173"/>
      <c r="L123" s="173"/>
      <c r="N123" s="174"/>
      <c r="O123" s="174"/>
      <c r="P123" s="174"/>
      <c r="Q123" s="174"/>
      <c r="R123" s="174"/>
    </row>
    <row r="124" spans="2:18" x14ac:dyDescent="0.3">
      <c r="B124" s="175"/>
      <c r="C124" s="175"/>
      <c r="D124" s="175"/>
      <c r="E124" s="175"/>
      <c r="F124" s="175"/>
      <c r="H124" s="173"/>
      <c r="I124" s="173"/>
      <c r="J124" s="173"/>
      <c r="K124" s="173"/>
      <c r="L124" s="173"/>
      <c r="N124" s="174"/>
      <c r="O124" s="174"/>
      <c r="P124" s="174"/>
      <c r="Q124" s="174"/>
      <c r="R124" s="174"/>
    </row>
    <row r="125" spans="2:18" x14ac:dyDescent="0.3">
      <c r="B125" s="175"/>
      <c r="C125" s="175"/>
      <c r="D125" s="175"/>
      <c r="E125" s="175"/>
      <c r="F125" s="175"/>
      <c r="H125" s="173"/>
      <c r="I125" s="173"/>
      <c r="J125" s="173"/>
      <c r="K125" s="173"/>
      <c r="L125" s="173"/>
      <c r="N125" s="174"/>
      <c r="O125" s="174"/>
      <c r="P125" s="174"/>
      <c r="Q125" s="174"/>
      <c r="R125" s="174"/>
    </row>
    <row r="126" spans="2:18" x14ac:dyDescent="0.3">
      <c r="B126" s="23"/>
      <c r="C126" s="23"/>
      <c r="D126" s="23"/>
      <c r="E126" s="23"/>
      <c r="F126" s="23"/>
      <c r="H126" s="24"/>
      <c r="I126" s="24"/>
      <c r="J126" s="24"/>
      <c r="K126" s="24"/>
      <c r="L126" s="24"/>
      <c r="N126" s="25"/>
      <c r="O126" s="25"/>
      <c r="P126" s="25"/>
      <c r="Q126" s="25"/>
      <c r="R126" s="25"/>
    </row>
    <row r="127" spans="2:18" x14ac:dyDescent="0.3">
      <c r="B127" s="173" t="s">
        <v>50</v>
      </c>
      <c r="C127" s="173"/>
      <c r="D127" s="173"/>
      <c r="E127" s="173"/>
      <c r="F127" s="173"/>
      <c r="H127" s="173" t="s">
        <v>50</v>
      </c>
      <c r="I127" s="173"/>
      <c r="J127" s="173"/>
      <c r="K127" s="173"/>
      <c r="L127" s="173"/>
      <c r="N127" s="173" t="s">
        <v>50</v>
      </c>
      <c r="O127" s="173"/>
      <c r="P127" s="173"/>
      <c r="Q127" s="173"/>
      <c r="R127" s="173"/>
    </row>
    <row r="128" spans="2:18" x14ac:dyDescent="0.3">
      <c r="B128" s="173"/>
      <c r="C128" s="173"/>
      <c r="D128" s="173"/>
      <c r="E128" s="173"/>
      <c r="F128" s="173"/>
      <c r="H128" s="173"/>
      <c r="I128" s="173"/>
      <c r="J128" s="173"/>
      <c r="K128" s="173"/>
      <c r="L128" s="173"/>
      <c r="N128" s="173"/>
      <c r="O128" s="173"/>
      <c r="P128" s="173"/>
      <c r="Q128" s="173"/>
      <c r="R128" s="173"/>
    </row>
    <row r="129" spans="2:18" x14ac:dyDescent="0.3">
      <c r="B129" s="173"/>
      <c r="C129" s="173"/>
      <c r="D129" s="173"/>
      <c r="E129" s="173"/>
      <c r="F129" s="173"/>
      <c r="H129" s="173"/>
      <c r="I129" s="173"/>
      <c r="J129" s="173"/>
      <c r="K129" s="173"/>
      <c r="L129" s="173"/>
      <c r="N129" s="173"/>
      <c r="O129" s="173"/>
      <c r="P129" s="173"/>
      <c r="Q129" s="173"/>
      <c r="R129" s="173"/>
    </row>
    <row r="130" spans="2:18" x14ac:dyDescent="0.3">
      <c r="B130" s="10"/>
      <c r="H130" s="10"/>
      <c r="N130" s="1"/>
    </row>
    <row r="132" spans="2:18" x14ac:dyDescent="0.3">
      <c r="B132" s="10" t="s">
        <v>16</v>
      </c>
      <c r="H132" s="10" t="s">
        <v>16</v>
      </c>
      <c r="N132" s="1" t="s">
        <v>16</v>
      </c>
    </row>
    <row r="141" spans="2:18" x14ac:dyDescent="0.3">
      <c r="B141" t="s">
        <v>0</v>
      </c>
      <c r="H141" t="s">
        <v>0</v>
      </c>
      <c r="N141" t="s">
        <v>0</v>
      </c>
    </row>
    <row r="142" spans="2:18" x14ac:dyDescent="0.3">
      <c r="B142" s="10" t="s">
        <v>1</v>
      </c>
      <c r="C142" s="10" t="s">
        <v>2</v>
      </c>
      <c r="H142" s="10" t="s">
        <v>1</v>
      </c>
      <c r="I142" s="10" t="s">
        <v>2</v>
      </c>
      <c r="N142" s="10" t="s">
        <v>1</v>
      </c>
      <c r="O142" s="10" t="s">
        <v>2</v>
      </c>
    </row>
    <row r="143" spans="2:18" x14ac:dyDescent="0.3">
      <c r="B143" s="10" t="s">
        <v>3</v>
      </c>
      <c r="C143" s="10" t="s">
        <v>4</v>
      </c>
      <c r="H143" s="10" t="s">
        <v>3</v>
      </c>
      <c r="I143" s="10" t="s">
        <v>4</v>
      </c>
      <c r="N143" s="10" t="s">
        <v>3</v>
      </c>
      <c r="O143" s="10" t="s">
        <v>4</v>
      </c>
    </row>
    <row r="144" spans="2:18" x14ac:dyDescent="0.3">
      <c r="B144" s="10" t="s">
        <v>5</v>
      </c>
      <c r="C144" s="10" t="s">
        <v>6</v>
      </c>
      <c r="H144" s="10" t="s">
        <v>5</v>
      </c>
      <c r="I144" s="10" t="s">
        <v>6</v>
      </c>
      <c r="N144" s="10" t="s">
        <v>5</v>
      </c>
      <c r="O144" s="10" t="s">
        <v>6</v>
      </c>
    </row>
    <row r="145" spans="2:18" x14ac:dyDescent="0.3">
      <c r="B145" s="10" t="s">
        <v>7</v>
      </c>
      <c r="C145" s="10" t="s">
        <v>66</v>
      </c>
      <c r="H145" s="10" t="s">
        <v>7</v>
      </c>
      <c r="I145" s="10" t="s">
        <v>72</v>
      </c>
      <c r="N145" s="10" t="s">
        <v>7</v>
      </c>
      <c r="O145" s="10" t="s">
        <v>8</v>
      </c>
    </row>
    <row r="146" spans="2:18" x14ac:dyDescent="0.3">
      <c r="B146" s="10" t="s">
        <v>9</v>
      </c>
      <c r="C146" s="10" t="s">
        <v>55</v>
      </c>
      <c r="H146" s="10" t="s">
        <v>9</v>
      </c>
      <c r="I146" s="10" t="s">
        <v>55</v>
      </c>
      <c r="N146" s="10" t="s">
        <v>9</v>
      </c>
      <c r="O146" s="10" t="s">
        <v>55</v>
      </c>
    </row>
    <row r="148" spans="2:18" x14ac:dyDescent="0.3">
      <c r="B148" s="6" t="s">
        <v>11</v>
      </c>
      <c r="C148" s="7" t="s">
        <v>12</v>
      </c>
      <c r="D148" s="7" t="s">
        <v>13</v>
      </c>
      <c r="E148" s="7" t="s">
        <v>14</v>
      </c>
      <c r="F148" s="7" t="s">
        <v>15</v>
      </c>
      <c r="H148" s="6" t="s">
        <v>11</v>
      </c>
      <c r="I148" s="7" t="s">
        <v>12</v>
      </c>
      <c r="J148" s="7" t="s">
        <v>13</v>
      </c>
      <c r="K148" s="7" t="s">
        <v>14</v>
      </c>
      <c r="L148" s="7" t="s">
        <v>15</v>
      </c>
      <c r="N148" s="6" t="s">
        <v>11</v>
      </c>
      <c r="O148" s="7" t="s">
        <v>12</v>
      </c>
      <c r="P148" s="7" t="s">
        <v>13</v>
      </c>
      <c r="Q148" s="7" t="s">
        <v>14</v>
      </c>
      <c r="R148" s="7" t="s">
        <v>15</v>
      </c>
    </row>
    <row r="149" spans="2:18" x14ac:dyDescent="0.3">
      <c r="B149" s="8" t="s">
        <v>18</v>
      </c>
      <c r="C149" s="9"/>
      <c r="D149" s="11" t="s">
        <v>13</v>
      </c>
      <c r="E149" s="9"/>
      <c r="F149" s="9"/>
      <c r="H149" s="8" t="s">
        <v>18</v>
      </c>
      <c r="I149" s="9"/>
      <c r="J149" s="11" t="s">
        <v>13</v>
      </c>
      <c r="K149" s="9"/>
      <c r="L149" s="9"/>
      <c r="N149" s="8" t="s">
        <v>18</v>
      </c>
      <c r="O149" s="9"/>
      <c r="P149" s="11" t="s">
        <v>13</v>
      </c>
      <c r="Q149" s="9"/>
      <c r="R149" s="9"/>
    </row>
    <row r="150" spans="2:18" x14ac:dyDescent="0.3">
      <c r="B150" s="12" t="s">
        <v>56</v>
      </c>
      <c r="C150" s="13">
        <v>3000</v>
      </c>
      <c r="D150" s="11" t="s">
        <v>20</v>
      </c>
      <c r="E150" s="14">
        <f>'START HER'!C71/100</f>
        <v>2.1</v>
      </c>
      <c r="F150" s="13">
        <f>C150*E150</f>
        <v>6300</v>
      </c>
      <c r="H150" s="12" t="s">
        <v>56</v>
      </c>
      <c r="I150" s="13">
        <v>5000</v>
      </c>
      <c r="J150" s="11" t="s">
        <v>20</v>
      </c>
      <c r="K150" s="14">
        <f>E150</f>
        <v>2.1</v>
      </c>
      <c r="L150" s="13">
        <f>I150*K150</f>
        <v>10500</v>
      </c>
      <c r="N150" s="12" t="s">
        <v>56</v>
      </c>
      <c r="O150" s="13">
        <v>5000</v>
      </c>
      <c r="P150" s="11" t="s">
        <v>20</v>
      </c>
      <c r="Q150" s="14">
        <f>E150</f>
        <v>2.1</v>
      </c>
      <c r="R150" s="13">
        <f>O150*Q150</f>
        <v>10500</v>
      </c>
    </row>
    <row r="151" spans="2:18" x14ac:dyDescent="0.3">
      <c r="B151" s="12" t="s">
        <v>57</v>
      </c>
      <c r="C151" s="13">
        <v>2000</v>
      </c>
      <c r="D151" s="11" t="s">
        <v>20</v>
      </c>
      <c r="E151" s="14">
        <v>0.85</v>
      </c>
      <c r="F151" s="13">
        <f>C151*E151</f>
        <v>1700</v>
      </c>
      <c r="H151" s="12" t="s">
        <v>57</v>
      </c>
      <c r="I151" s="13">
        <v>2400</v>
      </c>
      <c r="J151" s="11" t="s">
        <v>20</v>
      </c>
      <c r="K151" s="14">
        <v>0.85</v>
      </c>
      <c r="L151" s="13">
        <f>I151*K151</f>
        <v>2040</v>
      </c>
      <c r="N151" s="12" t="s">
        <v>57</v>
      </c>
      <c r="O151" s="13">
        <v>2400</v>
      </c>
      <c r="P151" s="11" t="s">
        <v>20</v>
      </c>
      <c r="Q151" s="14">
        <v>0.85</v>
      </c>
      <c r="R151" s="13">
        <f>O151*Q151</f>
        <v>2040</v>
      </c>
    </row>
    <row r="152" spans="2:18" x14ac:dyDescent="0.3">
      <c r="B152" s="12" t="s">
        <v>21</v>
      </c>
      <c r="C152" s="13"/>
      <c r="D152" s="11" t="s">
        <v>22</v>
      </c>
      <c r="E152" s="13"/>
      <c r="F152" s="13">
        <v>870</v>
      </c>
      <c r="H152" s="12" t="s">
        <v>21</v>
      </c>
      <c r="I152" s="13"/>
      <c r="J152" s="11" t="s">
        <v>22</v>
      </c>
      <c r="K152" s="13"/>
      <c r="L152" s="13">
        <v>870</v>
      </c>
      <c r="N152" s="12" t="s">
        <v>21</v>
      </c>
      <c r="O152" s="13"/>
      <c r="P152" s="11" t="s">
        <v>22</v>
      </c>
      <c r="Q152" s="13"/>
      <c r="R152" s="13">
        <v>870</v>
      </c>
    </row>
    <row r="153" spans="2:18" x14ac:dyDescent="0.3">
      <c r="B153" s="8" t="s">
        <v>23</v>
      </c>
      <c r="C153" s="9"/>
      <c r="D153" s="11" t="s">
        <v>13</v>
      </c>
      <c r="E153" s="9"/>
      <c r="F153" s="9">
        <f>SUM(F150:F152)</f>
        <v>8870</v>
      </c>
      <c r="H153" s="8" t="s">
        <v>23</v>
      </c>
      <c r="I153" s="9"/>
      <c r="J153" s="11" t="s">
        <v>13</v>
      </c>
      <c r="K153" s="9"/>
      <c r="L153" s="9">
        <f>SUM(L150:L152)</f>
        <v>13410</v>
      </c>
      <c r="N153" s="8" t="s">
        <v>23</v>
      </c>
      <c r="O153" s="9"/>
      <c r="P153" s="11" t="s">
        <v>13</v>
      </c>
      <c r="Q153" s="9"/>
      <c r="R153" s="9">
        <f>SUM(R150:R152)</f>
        <v>13410</v>
      </c>
    </row>
    <row r="154" spans="2:18" x14ac:dyDescent="0.3">
      <c r="B154" s="12" t="s">
        <v>13</v>
      </c>
      <c r="C154" s="13"/>
      <c r="D154" s="11" t="s">
        <v>13</v>
      </c>
      <c r="E154" s="13"/>
      <c r="F154" s="13"/>
      <c r="H154" s="12" t="s">
        <v>13</v>
      </c>
      <c r="I154" s="13"/>
      <c r="J154" s="11" t="s">
        <v>13</v>
      </c>
      <c r="K154" s="13"/>
      <c r="L154" s="13"/>
      <c r="N154" s="12" t="s">
        <v>13</v>
      </c>
      <c r="O154" s="13"/>
      <c r="P154" s="11" t="s">
        <v>13</v>
      </c>
      <c r="Q154" s="13"/>
      <c r="R154" s="13"/>
    </row>
    <row r="155" spans="2:18" x14ac:dyDescent="0.3">
      <c r="B155" s="8" t="s">
        <v>24</v>
      </c>
      <c r="C155" s="9"/>
      <c r="D155" s="11" t="s">
        <v>13</v>
      </c>
      <c r="E155" s="9"/>
      <c r="F155" s="9"/>
      <c r="H155" s="8" t="s">
        <v>24</v>
      </c>
      <c r="I155" s="9"/>
      <c r="J155" s="11" t="s">
        <v>13</v>
      </c>
      <c r="K155" s="9"/>
      <c r="L155" s="9"/>
      <c r="N155" s="8" t="s">
        <v>24</v>
      </c>
      <c r="O155" s="9"/>
      <c r="P155" s="11" t="s">
        <v>13</v>
      </c>
      <c r="Q155" s="9"/>
      <c r="R155" s="9"/>
    </row>
    <row r="156" spans="2:18" x14ac:dyDescent="0.3">
      <c r="B156" s="12" t="s">
        <v>25</v>
      </c>
      <c r="C156" s="13">
        <v>-170</v>
      </c>
      <c r="D156" s="11" t="s">
        <v>20</v>
      </c>
      <c r="E156" s="14">
        <v>5.4</v>
      </c>
      <c r="F156" s="13">
        <f>C156*E156</f>
        <v>-918.00000000000011</v>
      </c>
      <c r="H156" s="12" t="s">
        <v>25</v>
      </c>
      <c r="I156" s="13">
        <v>-170</v>
      </c>
      <c r="J156" s="11" t="s">
        <v>20</v>
      </c>
      <c r="K156" s="14">
        <v>5.4</v>
      </c>
      <c r="L156" s="13">
        <f>I156*K156</f>
        <v>-918.00000000000011</v>
      </c>
      <c r="N156" s="12" t="s">
        <v>25</v>
      </c>
      <c r="O156" s="13">
        <v>-170</v>
      </c>
      <c r="P156" s="11" t="s">
        <v>20</v>
      </c>
      <c r="Q156" s="14">
        <v>5.4</v>
      </c>
      <c r="R156" s="13">
        <f>O156*Q156</f>
        <v>-918.00000000000011</v>
      </c>
    </row>
    <row r="157" spans="2:18" x14ac:dyDescent="0.3">
      <c r="B157" s="12" t="s">
        <v>58</v>
      </c>
      <c r="C157" s="13">
        <v>-20</v>
      </c>
      <c r="D157" s="11" t="s">
        <v>59</v>
      </c>
      <c r="E157" s="14"/>
      <c r="F157" s="13"/>
      <c r="H157" s="12" t="s">
        <v>58</v>
      </c>
      <c r="I157" s="13">
        <v>-20</v>
      </c>
      <c r="J157" s="11" t="s">
        <v>59</v>
      </c>
      <c r="K157" s="14"/>
      <c r="L157" s="13"/>
      <c r="N157" s="12" t="s">
        <v>58</v>
      </c>
      <c r="O157" s="13">
        <v>-20</v>
      </c>
      <c r="P157" s="11" t="s">
        <v>59</v>
      </c>
      <c r="Q157" s="14"/>
      <c r="R157" s="13"/>
    </row>
    <row r="158" spans="2:18" x14ac:dyDescent="0.3">
      <c r="B158" s="8" t="s">
        <v>26</v>
      </c>
      <c r="C158" s="9"/>
      <c r="D158" s="11" t="s">
        <v>13</v>
      </c>
      <c r="E158" s="9"/>
      <c r="F158" s="9">
        <f>SUM(F155:F157)</f>
        <v>-918.00000000000011</v>
      </c>
      <c r="H158" s="8" t="s">
        <v>26</v>
      </c>
      <c r="I158" s="9"/>
      <c r="J158" s="11" t="s">
        <v>13</v>
      </c>
      <c r="K158" s="9"/>
      <c r="L158" s="9">
        <f>SUM(L155:L157)</f>
        <v>-918.00000000000011</v>
      </c>
      <c r="N158" s="8" t="s">
        <v>26</v>
      </c>
      <c r="O158" s="9"/>
      <c r="P158" s="11" t="s">
        <v>13</v>
      </c>
      <c r="Q158" s="9"/>
      <c r="R158" s="9">
        <f>SUM(R155:R157)</f>
        <v>-918.00000000000011</v>
      </c>
    </row>
    <row r="159" spans="2:18" x14ac:dyDescent="0.3">
      <c r="B159" s="8" t="s">
        <v>27</v>
      </c>
      <c r="C159" s="9"/>
      <c r="D159" s="11" t="s">
        <v>13</v>
      </c>
      <c r="E159" s="9"/>
      <c r="F159" s="9">
        <f>SUM(F153,F158)</f>
        <v>7952</v>
      </c>
      <c r="H159" s="8" t="s">
        <v>27</v>
      </c>
      <c r="I159" s="9"/>
      <c r="J159" s="11" t="s">
        <v>13</v>
      </c>
      <c r="K159" s="9"/>
      <c r="L159" s="9">
        <f>SUM(L153,L158)</f>
        <v>12492</v>
      </c>
      <c r="N159" s="8" t="s">
        <v>27</v>
      </c>
      <c r="O159" s="9"/>
      <c r="P159" s="11" t="s">
        <v>13</v>
      </c>
      <c r="Q159" s="9"/>
      <c r="R159" s="9">
        <f>SUM(R153,R158)</f>
        <v>12492</v>
      </c>
    </row>
    <row r="160" spans="2:18" x14ac:dyDescent="0.3">
      <c r="B160" s="12" t="s">
        <v>13</v>
      </c>
      <c r="C160" s="13"/>
      <c r="D160" s="11" t="s">
        <v>13</v>
      </c>
      <c r="E160" s="13"/>
      <c r="F160" s="13"/>
      <c r="H160" s="12" t="s">
        <v>13</v>
      </c>
      <c r="I160" s="13"/>
      <c r="J160" s="11" t="s">
        <v>13</v>
      </c>
      <c r="K160" s="13"/>
      <c r="L160" s="13"/>
      <c r="N160" s="12" t="s">
        <v>13</v>
      </c>
      <c r="O160" s="13"/>
      <c r="P160" s="11" t="s">
        <v>13</v>
      </c>
      <c r="Q160" s="13"/>
      <c r="R160" s="13"/>
    </row>
    <row r="161" spans="2:18" x14ac:dyDescent="0.3">
      <c r="B161" s="8" t="s">
        <v>28</v>
      </c>
      <c r="C161" s="9"/>
      <c r="D161" s="11" t="s">
        <v>13</v>
      </c>
      <c r="E161" s="9"/>
      <c r="F161" s="9"/>
      <c r="H161" s="8" t="s">
        <v>28</v>
      </c>
      <c r="I161" s="9"/>
      <c r="J161" s="11" t="s">
        <v>13</v>
      </c>
      <c r="K161" s="9"/>
      <c r="L161" s="9"/>
      <c r="N161" s="8" t="s">
        <v>28</v>
      </c>
      <c r="O161" s="9"/>
      <c r="P161" s="11" t="s">
        <v>13</v>
      </c>
      <c r="Q161" s="9"/>
      <c r="R161" s="9"/>
    </row>
    <row r="162" spans="2:18" x14ac:dyDescent="0.3">
      <c r="B162" s="12" t="s">
        <v>29</v>
      </c>
      <c r="C162" s="13">
        <v>-1</v>
      </c>
      <c r="D162" s="11" t="s">
        <v>13</v>
      </c>
      <c r="E162" s="13">
        <v>653</v>
      </c>
      <c r="F162" s="13">
        <f t="shared" ref="F162:F171" si="8">C162*E162</f>
        <v>-653</v>
      </c>
      <c r="H162" s="12" t="s">
        <v>29</v>
      </c>
      <c r="I162" s="13">
        <v>-1</v>
      </c>
      <c r="J162" s="11" t="s">
        <v>13</v>
      </c>
      <c r="K162" s="13">
        <v>653</v>
      </c>
      <c r="L162" s="13">
        <f t="shared" ref="L162:L174" si="9">I162*K162</f>
        <v>-653</v>
      </c>
      <c r="N162" s="12" t="s">
        <v>29</v>
      </c>
      <c r="O162" s="13">
        <v>-1</v>
      </c>
      <c r="P162" s="11" t="s">
        <v>13</v>
      </c>
      <c r="Q162" s="13">
        <v>725</v>
      </c>
      <c r="R162" s="13">
        <f t="shared" ref="R162:R171" si="10">O162*Q162</f>
        <v>-725</v>
      </c>
    </row>
    <row r="163" spans="2:18" x14ac:dyDescent="0.3">
      <c r="B163" s="12" t="s">
        <v>30</v>
      </c>
      <c r="C163" s="13">
        <v>-3</v>
      </c>
      <c r="D163" s="11" t="s">
        <v>13</v>
      </c>
      <c r="E163" s="13">
        <v>200</v>
      </c>
      <c r="F163" s="13">
        <f t="shared" si="8"/>
        <v>-600</v>
      </c>
      <c r="H163" s="12" t="s">
        <v>30</v>
      </c>
      <c r="I163" s="13">
        <v>-3</v>
      </c>
      <c r="J163" s="11" t="s">
        <v>13</v>
      </c>
      <c r="K163" s="13">
        <v>203</v>
      </c>
      <c r="L163" s="13">
        <f t="shared" si="9"/>
        <v>-609</v>
      </c>
      <c r="N163" s="12" t="s">
        <v>30</v>
      </c>
      <c r="O163" s="13">
        <v>-3</v>
      </c>
      <c r="P163" s="11" t="s">
        <v>13</v>
      </c>
      <c r="Q163" s="13">
        <v>225</v>
      </c>
      <c r="R163" s="13">
        <f t="shared" si="10"/>
        <v>-675</v>
      </c>
    </row>
    <row r="164" spans="2:18" x14ac:dyDescent="0.3">
      <c r="B164" s="12" t="s">
        <v>60</v>
      </c>
      <c r="C164" s="13">
        <v>-20</v>
      </c>
      <c r="D164" s="11" t="s">
        <v>13</v>
      </c>
      <c r="E164" s="13">
        <v>18</v>
      </c>
      <c r="F164" s="13">
        <f t="shared" si="8"/>
        <v>-360</v>
      </c>
      <c r="H164" s="12" t="s">
        <v>60</v>
      </c>
      <c r="I164" s="13">
        <v>-20</v>
      </c>
      <c r="J164" s="11" t="s">
        <v>13</v>
      </c>
      <c r="K164" s="13">
        <v>18</v>
      </c>
      <c r="L164" s="13">
        <f t="shared" si="9"/>
        <v>-360</v>
      </c>
      <c r="N164" s="12" t="s">
        <v>60</v>
      </c>
      <c r="O164" s="13">
        <v>-20</v>
      </c>
      <c r="P164" s="11" t="s">
        <v>13</v>
      </c>
      <c r="Q164" s="13">
        <v>20</v>
      </c>
      <c r="R164" s="13">
        <f t="shared" si="10"/>
        <v>-400</v>
      </c>
    </row>
    <row r="165" spans="2:18" x14ac:dyDescent="0.3">
      <c r="B165" s="12" t="s">
        <v>31</v>
      </c>
      <c r="C165" s="13">
        <v>-1</v>
      </c>
      <c r="D165" s="11" t="s">
        <v>13</v>
      </c>
      <c r="E165" s="13">
        <v>380</v>
      </c>
      <c r="F165" s="13">
        <f t="shared" si="8"/>
        <v>-380</v>
      </c>
      <c r="H165" s="12" t="s">
        <v>31</v>
      </c>
      <c r="I165" s="13">
        <v>-1</v>
      </c>
      <c r="J165" s="11" t="s">
        <v>13</v>
      </c>
      <c r="K165" s="13">
        <v>380</v>
      </c>
      <c r="L165" s="13">
        <f t="shared" si="9"/>
        <v>-380</v>
      </c>
      <c r="N165" s="12" t="s">
        <v>31</v>
      </c>
      <c r="O165" s="13">
        <v>-1</v>
      </c>
      <c r="P165" s="11" t="s">
        <v>13</v>
      </c>
      <c r="Q165" s="13">
        <v>400</v>
      </c>
      <c r="R165" s="13">
        <f t="shared" si="10"/>
        <v>-400</v>
      </c>
    </row>
    <row r="166" spans="2:18" x14ac:dyDescent="0.3">
      <c r="B166" s="12" t="s">
        <v>33</v>
      </c>
      <c r="C166" s="13">
        <v>-1</v>
      </c>
      <c r="D166" s="11" t="s">
        <v>13</v>
      </c>
      <c r="E166" s="13">
        <v>140</v>
      </c>
      <c r="F166" s="13">
        <f t="shared" si="8"/>
        <v>-140</v>
      </c>
      <c r="H166" s="12" t="s">
        <v>33</v>
      </c>
      <c r="I166" s="13">
        <v>-1</v>
      </c>
      <c r="J166" s="11" t="s">
        <v>13</v>
      </c>
      <c r="K166" s="13">
        <v>140</v>
      </c>
      <c r="L166" s="13">
        <f t="shared" si="9"/>
        <v>-140</v>
      </c>
      <c r="N166" s="12" t="s">
        <v>33</v>
      </c>
      <c r="O166" s="13">
        <v>-1</v>
      </c>
      <c r="P166" s="11" t="s">
        <v>13</v>
      </c>
      <c r="Q166" s="13">
        <v>140</v>
      </c>
      <c r="R166" s="13">
        <f t="shared" si="10"/>
        <v>-140</v>
      </c>
    </row>
    <row r="167" spans="2:18" x14ac:dyDescent="0.3">
      <c r="B167" s="12" t="s">
        <v>34</v>
      </c>
      <c r="C167" s="13">
        <v>-1</v>
      </c>
      <c r="D167" s="11" t="s">
        <v>13</v>
      </c>
      <c r="E167" s="13">
        <v>722</v>
      </c>
      <c r="F167" s="13">
        <f t="shared" si="8"/>
        <v>-722</v>
      </c>
      <c r="H167" s="12" t="s">
        <v>34</v>
      </c>
      <c r="I167" s="13">
        <v>-1</v>
      </c>
      <c r="J167" s="11" t="s">
        <v>13</v>
      </c>
      <c r="K167" s="13">
        <v>928</v>
      </c>
      <c r="L167" s="13">
        <f t="shared" si="9"/>
        <v>-928</v>
      </c>
      <c r="N167" s="12" t="s">
        <v>34</v>
      </c>
      <c r="O167" s="13">
        <v>-1</v>
      </c>
      <c r="P167" s="11" t="s">
        <v>13</v>
      </c>
      <c r="Q167" s="13">
        <v>928</v>
      </c>
      <c r="R167" s="13">
        <f t="shared" si="10"/>
        <v>-928</v>
      </c>
    </row>
    <row r="168" spans="2:18" x14ac:dyDescent="0.3">
      <c r="B168" s="12" t="s">
        <v>61</v>
      </c>
      <c r="C168" s="13">
        <v>-1</v>
      </c>
      <c r="D168" s="11" t="s">
        <v>13</v>
      </c>
      <c r="E168" s="13">
        <v>328</v>
      </c>
      <c r="F168" s="13">
        <f t="shared" si="8"/>
        <v>-328</v>
      </c>
      <c r="H168" s="12" t="s">
        <v>61</v>
      </c>
      <c r="I168" s="13">
        <v>-1</v>
      </c>
      <c r="J168" s="11" t="s">
        <v>13</v>
      </c>
      <c r="K168" s="13">
        <v>422</v>
      </c>
      <c r="L168" s="13">
        <f t="shared" si="9"/>
        <v>-422</v>
      </c>
      <c r="N168" s="12" t="s">
        <v>61</v>
      </c>
      <c r="O168" s="13">
        <v>-1</v>
      </c>
      <c r="P168" s="11" t="s">
        <v>13</v>
      </c>
      <c r="Q168" s="13">
        <v>422</v>
      </c>
      <c r="R168" s="13">
        <f t="shared" si="10"/>
        <v>-422</v>
      </c>
    </row>
    <row r="169" spans="2:18" x14ac:dyDescent="0.3">
      <c r="B169" s="12" t="s">
        <v>62</v>
      </c>
      <c r="C169" s="13">
        <v>-3000</v>
      </c>
      <c r="D169" s="11" t="s">
        <v>13</v>
      </c>
      <c r="E169" s="15">
        <v>0.12</v>
      </c>
      <c r="F169" s="13">
        <f t="shared" si="8"/>
        <v>-360</v>
      </c>
      <c r="H169" s="12" t="s">
        <v>62</v>
      </c>
      <c r="I169" s="13">
        <v>-5000</v>
      </c>
      <c r="J169" s="11" t="s">
        <v>13</v>
      </c>
      <c r="K169" s="15">
        <v>0.12</v>
      </c>
      <c r="L169" s="13">
        <f t="shared" si="9"/>
        <v>-600</v>
      </c>
      <c r="N169" s="12" t="s">
        <v>62</v>
      </c>
      <c r="O169" s="13">
        <v>-5000</v>
      </c>
      <c r="P169" s="11" t="s">
        <v>13</v>
      </c>
      <c r="Q169" s="15">
        <v>0.12</v>
      </c>
      <c r="R169" s="13">
        <f t="shared" si="10"/>
        <v>-600</v>
      </c>
    </row>
    <row r="170" spans="2:18" x14ac:dyDescent="0.3">
      <c r="B170" s="12" t="s">
        <v>63</v>
      </c>
      <c r="C170" s="16">
        <v>-4</v>
      </c>
      <c r="D170" s="11" t="s">
        <v>13</v>
      </c>
      <c r="E170" s="13">
        <v>90</v>
      </c>
      <c r="F170" s="13">
        <f t="shared" si="8"/>
        <v>-360</v>
      </c>
      <c r="H170" s="12" t="s">
        <v>63</v>
      </c>
      <c r="I170" s="16">
        <v>-4.8</v>
      </c>
      <c r="J170" s="11" t="s">
        <v>13</v>
      </c>
      <c r="K170" s="13">
        <v>90</v>
      </c>
      <c r="L170" s="13">
        <f t="shared" si="9"/>
        <v>-432</v>
      </c>
      <c r="N170" s="12" t="s">
        <v>63</v>
      </c>
      <c r="O170" s="16">
        <v>-4.8</v>
      </c>
      <c r="P170" s="11" t="s">
        <v>13</v>
      </c>
      <c r="Q170" s="13">
        <v>90</v>
      </c>
      <c r="R170" s="13">
        <f t="shared" si="10"/>
        <v>-432</v>
      </c>
    </row>
    <row r="171" spans="2:18" x14ac:dyDescent="0.3">
      <c r="B171" s="12" t="s">
        <v>64</v>
      </c>
      <c r="C171" s="13">
        <v>-1</v>
      </c>
      <c r="D171" s="11" t="s">
        <v>13</v>
      </c>
      <c r="E171" s="13">
        <v>206</v>
      </c>
      <c r="F171" s="13">
        <f t="shared" si="8"/>
        <v>-206</v>
      </c>
      <c r="H171" s="12" t="s">
        <v>64</v>
      </c>
      <c r="I171" s="13">
        <v>-1</v>
      </c>
      <c r="J171" s="11" t="s">
        <v>13</v>
      </c>
      <c r="K171" s="13">
        <v>233</v>
      </c>
      <c r="L171" s="13">
        <f t="shared" si="9"/>
        <v>-233</v>
      </c>
      <c r="N171" s="12" t="s">
        <v>64</v>
      </c>
      <c r="O171" s="13">
        <v>-1</v>
      </c>
      <c r="P171" s="11" t="s">
        <v>13</v>
      </c>
      <c r="Q171" s="13">
        <v>236</v>
      </c>
      <c r="R171" s="13">
        <f t="shared" si="10"/>
        <v>-236</v>
      </c>
    </row>
    <row r="172" spans="2:18" x14ac:dyDescent="0.3">
      <c r="B172" s="12" t="s">
        <v>37</v>
      </c>
      <c r="C172" s="13"/>
      <c r="D172" s="11" t="s">
        <v>13</v>
      </c>
      <c r="E172" s="13"/>
      <c r="F172" s="13">
        <v>-800</v>
      </c>
      <c r="H172" s="12" t="s">
        <v>69</v>
      </c>
      <c r="I172" s="13">
        <v>-1</v>
      </c>
      <c r="J172" s="11" t="s">
        <v>13</v>
      </c>
      <c r="K172" s="13">
        <v>1225</v>
      </c>
      <c r="L172" s="13">
        <f t="shared" si="9"/>
        <v>-1225</v>
      </c>
      <c r="N172" s="12" t="s">
        <v>37</v>
      </c>
      <c r="O172" s="13"/>
      <c r="P172" s="11" t="s">
        <v>13</v>
      </c>
      <c r="Q172" s="13"/>
      <c r="R172" s="13">
        <v>-800</v>
      </c>
    </row>
    <row r="173" spans="2:18" x14ac:dyDescent="0.3">
      <c r="B173" s="8" t="s">
        <v>38</v>
      </c>
      <c r="C173" s="9"/>
      <c r="D173" s="11" t="s">
        <v>13</v>
      </c>
      <c r="E173" s="9"/>
      <c r="F173" s="9">
        <f>SUM(F162:F172)</f>
        <v>-4909</v>
      </c>
      <c r="H173" s="12" t="s">
        <v>70</v>
      </c>
      <c r="I173" s="13">
        <v>-2</v>
      </c>
      <c r="J173" s="11" t="s">
        <v>13</v>
      </c>
      <c r="K173" s="13">
        <v>125</v>
      </c>
      <c r="L173" s="13">
        <f t="shared" si="9"/>
        <v>-250</v>
      </c>
      <c r="N173" s="8" t="s">
        <v>38</v>
      </c>
      <c r="O173" s="9"/>
      <c r="P173" s="11" t="s">
        <v>13</v>
      </c>
      <c r="Q173" s="9"/>
      <c r="R173" s="9">
        <f>SUM(R162:R172)</f>
        <v>-5758</v>
      </c>
    </row>
    <row r="174" spans="2:18" x14ac:dyDescent="0.3">
      <c r="B174" s="12" t="s">
        <v>39</v>
      </c>
      <c r="C174" s="13"/>
      <c r="D174" s="11" t="s">
        <v>13</v>
      </c>
      <c r="E174" s="13"/>
      <c r="F174" s="13">
        <f>SUM(F159,F173)</f>
        <v>3043</v>
      </c>
      <c r="H174" s="12" t="s">
        <v>71</v>
      </c>
      <c r="I174" s="13">
        <v>-75</v>
      </c>
      <c r="J174" s="11" t="s">
        <v>13</v>
      </c>
      <c r="K174" s="13">
        <v>10</v>
      </c>
      <c r="L174" s="13">
        <f t="shared" si="9"/>
        <v>-750</v>
      </c>
      <c r="N174" s="12" t="s">
        <v>39</v>
      </c>
      <c r="O174" s="13"/>
      <c r="P174" s="11" t="s">
        <v>13</v>
      </c>
      <c r="Q174" s="13"/>
      <c r="R174" s="13">
        <f>SUM(R159,R173)</f>
        <v>6734</v>
      </c>
    </row>
    <row r="175" spans="2:18" x14ac:dyDescent="0.3">
      <c r="H175" s="12" t="s">
        <v>37</v>
      </c>
      <c r="I175" s="13"/>
      <c r="J175" s="11" t="s">
        <v>13</v>
      </c>
      <c r="K175" s="13"/>
      <c r="L175" s="13">
        <v>-800</v>
      </c>
    </row>
    <row r="176" spans="2:18" x14ac:dyDescent="0.3">
      <c r="H176" s="8" t="s">
        <v>38</v>
      </c>
      <c r="I176" s="9"/>
      <c r="J176" s="11" t="s">
        <v>13</v>
      </c>
      <c r="K176" s="9"/>
      <c r="L176" s="9">
        <f>SUM(L162:L175)</f>
        <v>-7782</v>
      </c>
    </row>
    <row r="177" spans="2:18" x14ac:dyDescent="0.3">
      <c r="H177" s="12" t="s">
        <v>39</v>
      </c>
      <c r="I177" s="13"/>
      <c r="J177" s="11" t="s">
        <v>13</v>
      </c>
      <c r="K177" s="13"/>
      <c r="L177" s="13">
        <f>SUM(L159,L176)</f>
        <v>4710</v>
      </c>
    </row>
    <row r="179" spans="2:18" x14ac:dyDescent="0.3">
      <c r="B179" s="173" t="s">
        <v>65</v>
      </c>
      <c r="C179" s="173"/>
      <c r="D179" s="173"/>
      <c r="E179" s="173"/>
      <c r="F179" s="173"/>
      <c r="H179" s="173" t="s">
        <v>65</v>
      </c>
      <c r="I179" s="173"/>
      <c r="J179" s="173"/>
      <c r="K179" s="173"/>
      <c r="L179" s="173"/>
      <c r="N179" s="173" t="s">
        <v>65</v>
      </c>
      <c r="O179" s="173"/>
      <c r="P179" s="173"/>
      <c r="Q179" s="173"/>
      <c r="R179" s="173"/>
    </row>
    <row r="180" spans="2:18" x14ac:dyDescent="0.3">
      <c r="B180" s="173"/>
      <c r="C180" s="173"/>
      <c r="D180" s="173"/>
      <c r="E180" s="173"/>
      <c r="F180" s="173"/>
      <c r="H180" s="173"/>
      <c r="I180" s="173"/>
      <c r="J180" s="173"/>
      <c r="K180" s="173"/>
      <c r="L180" s="173"/>
      <c r="N180" s="173"/>
      <c r="O180" s="173"/>
      <c r="P180" s="173"/>
      <c r="Q180" s="173"/>
      <c r="R180" s="173"/>
    </row>
    <row r="181" spans="2:18" x14ac:dyDescent="0.3">
      <c r="B181" s="173"/>
      <c r="C181" s="173"/>
      <c r="D181" s="173"/>
      <c r="E181" s="173"/>
      <c r="F181" s="173"/>
      <c r="H181" s="173"/>
      <c r="I181" s="173"/>
      <c r="J181" s="173"/>
      <c r="K181" s="173"/>
      <c r="L181" s="173"/>
      <c r="N181" s="173"/>
      <c r="O181" s="173"/>
      <c r="P181" s="173"/>
      <c r="Q181" s="173"/>
      <c r="R181" s="173"/>
    </row>
    <row r="182" spans="2:18" x14ac:dyDescent="0.3">
      <c r="B182" s="24"/>
      <c r="C182" s="24"/>
      <c r="D182" s="24"/>
      <c r="E182" s="24"/>
      <c r="F182" s="24"/>
      <c r="H182" s="24"/>
      <c r="I182" s="24"/>
      <c r="J182" s="24"/>
      <c r="K182" s="24"/>
      <c r="L182" s="24"/>
      <c r="N182" s="24"/>
      <c r="O182" s="24"/>
      <c r="P182" s="24"/>
      <c r="Q182" s="24"/>
      <c r="R182" s="24"/>
    </row>
    <row r="183" spans="2:18" x14ac:dyDescent="0.3">
      <c r="B183" s="10" t="s">
        <v>16</v>
      </c>
      <c r="H183" s="10" t="s">
        <v>16</v>
      </c>
      <c r="N183" s="10" t="s">
        <v>16</v>
      </c>
    </row>
    <row r="184" spans="2:18" x14ac:dyDescent="0.3">
      <c r="N184" s="10"/>
    </row>
    <row r="186" spans="2:18" x14ac:dyDescent="0.3">
      <c r="B186" s="10" t="s">
        <v>51</v>
      </c>
      <c r="H186" s="10" t="s">
        <v>51</v>
      </c>
      <c r="N186" s="1" t="s">
        <v>51</v>
      </c>
    </row>
    <row r="187" spans="2:18" x14ac:dyDescent="0.3">
      <c r="B187" s="10" t="s">
        <v>52</v>
      </c>
      <c r="H187" s="10" t="s">
        <v>52</v>
      </c>
      <c r="N187" s="1" t="s">
        <v>52</v>
      </c>
    </row>
    <row r="189" spans="2:18" x14ac:dyDescent="0.3">
      <c r="B189" s="10" t="s">
        <v>53</v>
      </c>
      <c r="H189" s="10" t="s">
        <v>53</v>
      </c>
      <c r="N189" s="1" t="s">
        <v>53</v>
      </c>
    </row>
    <row r="190" spans="2:18" x14ac:dyDescent="0.3">
      <c r="B190" s="10" t="s">
        <v>54</v>
      </c>
      <c r="H190" s="10" t="s">
        <v>54</v>
      </c>
      <c r="N190" s="1" t="s">
        <v>54</v>
      </c>
    </row>
  </sheetData>
  <sheetProtection sheet="1" objects="1" scenarios="1"/>
  <mergeCells count="14">
    <mergeCell ref="H179:L181"/>
    <mergeCell ref="N179:R181"/>
    <mergeCell ref="B179:F181"/>
    <mergeCell ref="B122:F125"/>
    <mergeCell ref="H122:L125"/>
    <mergeCell ref="N122:R125"/>
    <mergeCell ref="B127:F129"/>
    <mergeCell ref="H127:L129"/>
    <mergeCell ref="N127:R129"/>
    <mergeCell ref="B36:F40"/>
    <mergeCell ref="H36:L40"/>
    <mergeCell ref="N36:R40"/>
    <mergeCell ref="H78:L82"/>
    <mergeCell ref="N78:R82"/>
  </mergeCells>
  <pageMargins left="0.7" right="0.7" top="0.75" bottom="0.75" header="0.3" footer="0.3"/>
  <pageSetup paperSize="9" orientation="portrait" r:id="rId1"/>
  <rowBreaks count="3" manualBreakCount="3">
    <brk id="33" max="16383" man="1"/>
    <brk id="71"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217F-7B55-4F59-A9C7-1432138EF4DD}">
  <dimension ref="B1:R267"/>
  <sheetViews>
    <sheetView showGridLines="0" topLeftCell="A195" zoomScale="90" zoomScaleNormal="90" workbookViewId="0">
      <selection activeCell="C209" sqref="C209"/>
    </sheetView>
  </sheetViews>
  <sheetFormatPr defaultColWidth="9.109375" defaultRowHeight="13.8" x14ac:dyDescent="0.25"/>
  <cols>
    <col min="1" max="1" width="4.33203125" style="27" customWidth="1"/>
    <col min="2" max="2" width="46" style="27" customWidth="1"/>
    <col min="3" max="3" width="10.33203125" style="27" customWidth="1"/>
    <col min="4" max="4" width="15.44140625" style="27" customWidth="1"/>
    <col min="5" max="5" width="9.109375" style="27"/>
    <col min="6" max="6" width="11" style="27" customWidth="1"/>
    <col min="7" max="7" width="8.33203125" style="27" customWidth="1"/>
    <col min="8" max="8" width="47.109375" style="27" customWidth="1"/>
    <col min="9" max="9" width="9.88671875" style="27" customWidth="1"/>
    <col min="10" max="10" width="17.6640625" style="27" customWidth="1"/>
    <col min="11" max="11" width="9.109375" style="27"/>
    <col min="12" max="12" width="11" style="27" customWidth="1"/>
    <col min="13" max="13" width="5.88671875" style="27" customWidth="1"/>
    <col min="14" max="14" width="45.6640625" style="27" customWidth="1"/>
    <col min="15" max="15" width="9.5546875" style="27" customWidth="1"/>
    <col min="16" max="16" width="15" style="27" customWidth="1"/>
    <col min="17" max="17" width="9.109375" style="27"/>
    <col min="18" max="18" width="11" style="27" customWidth="1"/>
    <col min="19" max="19" width="5" style="27" customWidth="1"/>
    <col min="20" max="20" width="6" style="27" customWidth="1"/>
    <col min="21" max="21" width="11" style="27" customWidth="1"/>
    <col min="22" max="16384" width="9.109375" style="27"/>
  </cols>
  <sheetData>
    <row r="1" spans="2:18" x14ac:dyDescent="0.25">
      <c r="N1" s="28"/>
    </row>
    <row r="2" spans="2:18" x14ac:dyDescent="0.25">
      <c r="B2" s="46" t="s">
        <v>17</v>
      </c>
      <c r="C2" s="47" t="s">
        <v>86</v>
      </c>
      <c r="D2" s="47">
        <f>'START HER'!$F$24</f>
        <v>15</v>
      </c>
      <c r="E2" s="47" t="s">
        <v>76</v>
      </c>
      <c r="F2" s="47"/>
      <c r="G2" s="47"/>
      <c r="H2" s="47" t="s">
        <v>17</v>
      </c>
      <c r="I2" s="47" t="s">
        <v>86</v>
      </c>
      <c r="J2" s="47">
        <f>'START HER'!$F$24</f>
        <v>15</v>
      </c>
      <c r="K2" s="47" t="s">
        <v>76</v>
      </c>
      <c r="L2" s="47"/>
      <c r="M2" s="47"/>
      <c r="N2" s="47" t="s">
        <v>17</v>
      </c>
      <c r="O2" s="47" t="s">
        <v>86</v>
      </c>
      <c r="P2" s="47">
        <f>'START HER'!$F$24</f>
        <v>15</v>
      </c>
      <c r="Q2" s="47" t="s">
        <v>76</v>
      </c>
      <c r="R2" s="67"/>
    </row>
    <row r="3" spans="2:18" x14ac:dyDescent="0.25">
      <c r="B3" s="49" t="s">
        <v>1</v>
      </c>
      <c r="C3" s="28" t="s">
        <v>2</v>
      </c>
      <c r="H3" s="28" t="s">
        <v>1</v>
      </c>
      <c r="I3" s="28" t="s">
        <v>2</v>
      </c>
      <c r="N3" s="28" t="s">
        <v>1</v>
      </c>
      <c r="O3" s="28" t="s">
        <v>2</v>
      </c>
      <c r="R3" s="68"/>
    </row>
    <row r="4" spans="2:18" x14ac:dyDescent="0.25">
      <c r="B4" s="49" t="s">
        <v>3</v>
      </c>
      <c r="C4" s="28" t="s">
        <v>4</v>
      </c>
      <c r="H4" s="28" t="s">
        <v>3</v>
      </c>
      <c r="I4" s="28" t="s">
        <v>4</v>
      </c>
      <c r="N4" s="28" t="s">
        <v>3</v>
      </c>
      <c r="O4" s="28" t="s">
        <v>4</v>
      </c>
      <c r="R4" s="68"/>
    </row>
    <row r="5" spans="2:18" x14ac:dyDescent="0.25">
      <c r="B5" s="49" t="s">
        <v>5</v>
      </c>
      <c r="C5" s="28" t="s">
        <v>6</v>
      </c>
      <c r="H5" s="28" t="s">
        <v>5</v>
      </c>
      <c r="I5" s="28" t="s">
        <v>6</v>
      </c>
      <c r="N5" s="28" t="s">
        <v>5</v>
      </c>
      <c r="O5" s="28" t="s">
        <v>6</v>
      </c>
      <c r="R5" s="68"/>
    </row>
    <row r="6" spans="2:18" x14ac:dyDescent="0.25">
      <c r="B6" s="49" t="s">
        <v>7</v>
      </c>
      <c r="C6" s="28" t="s">
        <v>66</v>
      </c>
      <c r="H6" s="28" t="s">
        <v>7</v>
      </c>
      <c r="I6" s="28" t="s">
        <v>72</v>
      </c>
      <c r="N6" s="28" t="s">
        <v>7</v>
      </c>
      <c r="O6" s="28" t="s">
        <v>8</v>
      </c>
      <c r="R6" s="68"/>
    </row>
    <row r="7" spans="2:18" x14ac:dyDescent="0.25">
      <c r="B7" s="49" t="s">
        <v>9</v>
      </c>
      <c r="C7" s="28" t="s">
        <v>10</v>
      </c>
      <c r="H7" s="28" t="s">
        <v>9</v>
      </c>
      <c r="I7" s="28" t="s">
        <v>10</v>
      </c>
      <c r="N7" s="28" t="s">
        <v>9</v>
      </c>
      <c r="O7" s="28" t="s">
        <v>10</v>
      </c>
      <c r="R7" s="68"/>
    </row>
    <row r="8" spans="2:18" x14ac:dyDescent="0.25">
      <c r="B8" s="51"/>
      <c r="R8" s="68"/>
    </row>
    <row r="9" spans="2:18" x14ac:dyDescent="0.25">
      <c r="B9" s="69" t="s">
        <v>11</v>
      </c>
      <c r="C9" s="30" t="s">
        <v>12</v>
      </c>
      <c r="D9" s="30" t="s">
        <v>13</v>
      </c>
      <c r="E9" s="30" t="s">
        <v>14</v>
      </c>
      <c r="F9" s="30" t="s">
        <v>15</v>
      </c>
      <c r="H9" s="29" t="s">
        <v>11</v>
      </c>
      <c r="I9" s="30" t="s">
        <v>12</v>
      </c>
      <c r="J9" s="30" t="s">
        <v>13</v>
      </c>
      <c r="K9" s="30" t="s">
        <v>14</v>
      </c>
      <c r="L9" s="30" t="s">
        <v>15</v>
      </c>
      <c r="N9" s="29" t="s">
        <v>11</v>
      </c>
      <c r="O9" s="30" t="s">
        <v>12</v>
      </c>
      <c r="P9" s="30" t="s">
        <v>13</v>
      </c>
      <c r="Q9" s="30" t="s">
        <v>14</v>
      </c>
      <c r="R9" s="70" t="s">
        <v>15</v>
      </c>
    </row>
    <row r="10" spans="2:18" x14ac:dyDescent="0.25">
      <c r="B10" s="71" t="s">
        <v>18</v>
      </c>
      <c r="C10" s="32"/>
      <c r="D10" s="33" t="s">
        <v>13</v>
      </c>
      <c r="E10" s="32"/>
      <c r="F10" s="32"/>
      <c r="H10" s="31" t="s">
        <v>18</v>
      </c>
      <c r="I10" s="32"/>
      <c r="J10" s="33" t="s">
        <v>13</v>
      </c>
      <c r="K10" s="32"/>
      <c r="L10" s="32"/>
      <c r="N10" s="31" t="s">
        <v>18</v>
      </c>
      <c r="O10" s="32"/>
      <c r="P10" s="33" t="s">
        <v>13</v>
      </c>
      <c r="Q10" s="32"/>
      <c r="R10" s="72"/>
    </row>
    <row r="11" spans="2:18" x14ac:dyDescent="0.25">
      <c r="B11" s="73" t="s">
        <v>19</v>
      </c>
      <c r="C11" s="89">
        <v>2600</v>
      </c>
      <c r="D11" s="33" t="s">
        <v>20</v>
      </c>
      <c r="E11" s="93">
        <f>'START HER'!E65/100</f>
        <v>4.05</v>
      </c>
      <c r="F11" s="89">
        <f>C11*E11</f>
        <v>10530</v>
      </c>
      <c r="H11" s="34" t="s">
        <v>19</v>
      </c>
      <c r="I11" s="35">
        <v>2800</v>
      </c>
      <c r="J11" s="33" t="s">
        <v>20</v>
      </c>
      <c r="K11" s="36">
        <f>E11</f>
        <v>4.05</v>
      </c>
      <c r="L11" s="35">
        <f>I11*K11</f>
        <v>11340</v>
      </c>
      <c r="N11" s="34" t="s">
        <v>19</v>
      </c>
      <c r="O11" s="35">
        <v>3000</v>
      </c>
      <c r="P11" s="33" t="s">
        <v>20</v>
      </c>
      <c r="Q11" s="36">
        <f>E11</f>
        <v>4.05</v>
      </c>
      <c r="R11" s="74">
        <f>O11*Q11</f>
        <v>12150</v>
      </c>
    </row>
    <row r="12" spans="2:18" x14ac:dyDescent="0.25">
      <c r="B12" s="73" t="s">
        <v>21</v>
      </c>
      <c r="C12" s="89"/>
      <c r="D12" s="33" t="s">
        <v>22</v>
      </c>
      <c r="E12" s="89"/>
      <c r="F12" s="89">
        <v>870</v>
      </c>
      <c r="H12" s="34" t="s">
        <v>21</v>
      </c>
      <c r="I12" s="35"/>
      <c r="J12" s="33" t="s">
        <v>22</v>
      </c>
      <c r="K12" s="35"/>
      <c r="L12" s="35">
        <v>870</v>
      </c>
      <c r="N12" s="34" t="s">
        <v>21</v>
      </c>
      <c r="O12" s="35"/>
      <c r="P12" s="33" t="s">
        <v>22</v>
      </c>
      <c r="Q12" s="35"/>
      <c r="R12" s="74">
        <v>870</v>
      </c>
    </row>
    <row r="13" spans="2:18" s="40" customFormat="1" ht="14.4" x14ac:dyDescent="0.3">
      <c r="B13" s="75" t="str">
        <f>B141</f>
        <v>Frarens med prisreduktion</v>
      </c>
      <c r="C13" s="90">
        <f t="shared" ref="C13:F14" si="0">C141</f>
        <v>-250</v>
      </c>
      <c r="D13" s="39" t="str">
        <f t="shared" si="0"/>
        <v>Kg</v>
      </c>
      <c r="E13" s="115">
        <f t="shared" si="0"/>
        <v>0.5</v>
      </c>
      <c r="F13" s="90">
        <f t="shared" si="0"/>
        <v>-125</v>
      </c>
      <c r="H13" s="37" t="str">
        <f>B13</f>
        <v>Frarens med prisreduktion</v>
      </c>
      <c r="I13" s="45">
        <f t="shared" ref="I13:L14" si="1">C13</f>
        <v>-250</v>
      </c>
      <c r="J13" s="39" t="str">
        <f t="shared" si="1"/>
        <v>Kg</v>
      </c>
      <c r="K13" s="116">
        <f t="shared" si="1"/>
        <v>0.5</v>
      </c>
      <c r="L13" s="45">
        <f t="shared" si="1"/>
        <v>-125</v>
      </c>
      <c r="N13" s="37" t="str">
        <f>H13</f>
        <v>Frarens med prisreduktion</v>
      </c>
      <c r="O13" s="45">
        <f t="shared" ref="O13:R14" si="2">I13</f>
        <v>-250</v>
      </c>
      <c r="P13" s="39" t="str">
        <f t="shared" si="2"/>
        <v>Kg</v>
      </c>
      <c r="Q13" s="116">
        <f t="shared" si="2"/>
        <v>0.5</v>
      </c>
      <c r="R13" s="88">
        <f t="shared" si="2"/>
        <v>-125</v>
      </c>
    </row>
    <row r="14" spans="2:18" s="40" customFormat="1" ht="14.4" x14ac:dyDescent="0.3">
      <c r="B14" s="75" t="str">
        <f>B142</f>
        <v xml:space="preserve">Restriktioner på afgrødevalg </v>
      </c>
      <c r="C14" s="90"/>
      <c r="D14" s="39"/>
      <c r="E14" s="90"/>
      <c r="F14" s="90">
        <f t="shared" si="0"/>
        <v>0</v>
      </c>
      <c r="H14" s="37" t="str">
        <f>B14</f>
        <v xml:space="preserve">Restriktioner på afgrødevalg </v>
      </c>
      <c r="I14" s="45"/>
      <c r="J14" s="39"/>
      <c r="K14" s="45"/>
      <c r="L14" s="45">
        <f t="shared" si="1"/>
        <v>0</v>
      </c>
      <c r="N14" s="37" t="str">
        <f>H14</f>
        <v xml:space="preserve">Restriktioner på afgrødevalg </v>
      </c>
      <c r="O14" s="45"/>
      <c r="P14" s="39"/>
      <c r="Q14" s="45"/>
      <c r="R14" s="88">
        <f t="shared" si="2"/>
        <v>0</v>
      </c>
    </row>
    <row r="15" spans="2:18" x14ac:dyDescent="0.25">
      <c r="B15" s="71" t="s">
        <v>23</v>
      </c>
      <c r="C15" s="91"/>
      <c r="D15" s="33" t="s">
        <v>13</v>
      </c>
      <c r="E15" s="91"/>
      <c r="F15" s="91">
        <f>SUM(F11:F14)</f>
        <v>11275</v>
      </c>
      <c r="H15" s="31" t="s">
        <v>23</v>
      </c>
      <c r="I15" s="32"/>
      <c r="J15" s="33" t="s">
        <v>13</v>
      </c>
      <c r="K15" s="32"/>
      <c r="L15" s="32">
        <f>SUM(L11:L14)</f>
        <v>12085</v>
      </c>
      <c r="N15" s="31" t="s">
        <v>23</v>
      </c>
      <c r="O15" s="32"/>
      <c r="P15" s="33" t="s">
        <v>13</v>
      </c>
      <c r="Q15" s="32"/>
      <c r="R15" s="72">
        <f>SUM(R11:R14)</f>
        <v>12895</v>
      </c>
    </row>
    <row r="16" spans="2:18" x14ac:dyDescent="0.25">
      <c r="B16" s="73" t="s">
        <v>13</v>
      </c>
      <c r="C16" s="89"/>
      <c r="D16" s="33" t="s">
        <v>13</v>
      </c>
      <c r="E16" s="89"/>
      <c r="F16" s="89"/>
      <c r="H16" s="34" t="s">
        <v>13</v>
      </c>
      <c r="I16" s="35"/>
      <c r="J16" s="33" t="s">
        <v>13</v>
      </c>
      <c r="K16" s="35"/>
      <c r="L16" s="35"/>
      <c r="N16" s="34" t="s">
        <v>13</v>
      </c>
      <c r="O16" s="35"/>
      <c r="P16" s="33" t="s">
        <v>13</v>
      </c>
      <c r="Q16" s="35"/>
      <c r="R16" s="74"/>
    </row>
    <row r="17" spans="2:18" x14ac:dyDescent="0.25">
      <c r="B17" s="71" t="s">
        <v>24</v>
      </c>
      <c r="C17" s="91"/>
      <c r="D17" s="33" t="s">
        <v>13</v>
      </c>
      <c r="E17" s="91"/>
      <c r="F17" s="91"/>
      <c r="H17" s="31" t="s">
        <v>24</v>
      </c>
      <c r="I17" s="32"/>
      <c r="J17" s="33" t="s">
        <v>13</v>
      </c>
      <c r="K17" s="32"/>
      <c r="L17" s="32"/>
      <c r="N17" s="31" t="s">
        <v>24</v>
      </c>
      <c r="O17" s="32"/>
      <c r="P17" s="33" t="s">
        <v>13</v>
      </c>
      <c r="Q17" s="32"/>
      <c r="R17" s="72"/>
    </row>
    <row r="18" spans="2:18" x14ac:dyDescent="0.25">
      <c r="B18" s="73" t="s">
        <v>25</v>
      </c>
      <c r="C18" s="89">
        <v>-225</v>
      </c>
      <c r="D18" s="33" t="s">
        <v>20</v>
      </c>
      <c r="E18" s="93">
        <v>6.5</v>
      </c>
      <c r="F18" s="89">
        <f>C18*E18</f>
        <v>-1462.5</v>
      </c>
      <c r="H18" s="34" t="s">
        <v>25</v>
      </c>
      <c r="I18" s="35">
        <v>-225</v>
      </c>
      <c r="J18" s="33" t="s">
        <v>20</v>
      </c>
      <c r="K18" s="36">
        <v>6.5</v>
      </c>
      <c r="L18" s="35">
        <f>I18*K18</f>
        <v>-1462.5</v>
      </c>
      <c r="N18" s="34" t="s">
        <v>25</v>
      </c>
      <c r="O18" s="35">
        <v>-225</v>
      </c>
      <c r="P18" s="33" t="s">
        <v>20</v>
      </c>
      <c r="Q18" s="36">
        <v>6.5</v>
      </c>
      <c r="R18" s="74">
        <f>O18*Q18</f>
        <v>-1462.5</v>
      </c>
    </row>
    <row r="19" spans="2:18" s="40" customFormat="1" ht="14.4" x14ac:dyDescent="0.3">
      <c r="B19" s="75" t="str">
        <f>B147</f>
        <v>Tillæg udsæd konsum ift. foder</v>
      </c>
      <c r="C19" s="92">
        <f>C18</f>
        <v>-225</v>
      </c>
      <c r="D19" s="39" t="str">
        <f t="shared" ref="C19:F20" si="3">D147</f>
        <v>Kg</v>
      </c>
      <c r="E19" s="115">
        <f t="shared" si="3"/>
        <v>1</v>
      </c>
      <c r="F19" s="90">
        <f t="shared" si="3"/>
        <v>-170</v>
      </c>
      <c r="H19" s="37" t="str">
        <f>B19</f>
        <v>Tillæg udsæd konsum ift. foder</v>
      </c>
      <c r="I19" s="45">
        <f t="shared" ref="I19:L20" si="4">C19</f>
        <v>-225</v>
      </c>
      <c r="J19" s="39" t="str">
        <f t="shared" si="4"/>
        <v>Kg</v>
      </c>
      <c r="K19" s="116">
        <f t="shared" si="4"/>
        <v>1</v>
      </c>
      <c r="L19" s="45">
        <f t="shared" si="4"/>
        <v>-170</v>
      </c>
      <c r="N19" s="37" t="str">
        <f>H19</f>
        <v>Tillæg udsæd konsum ift. foder</v>
      </c>
      <c r="O19" s="45">
        <f t="shared" ref="O19:R20" si="5">I19</f>
        <v>-225</v>
      </c>
      <c r="P19" s="39" t="str">
        <f t="shared" si="5"/>
        <v>Kg</v>
      </c>
      <c r="Q19" s="116">
        <f t="shared" si="5"/>
        <v>1</v>
      </c>
      <c r="R19" s="88">
        <f t="shared" si="5"/>
        <v>-170</v>
      </c>
    </row>
    <row r="20" spans="2:18" s="40" customFormat="1" ht="14.4" x14ac:dyDescent="0.3">
      <c r="B20" s="75" t="str">
        <f>B148</f>
        <v>Parti afgrøde til rens af anlæg</v>
      </c>
      <c r="C20" s="90">
        <f t="shared" si="3"/>
        <v>-5</v>
      </c>
      <c r="D20" s="39" t="str">
        <f t="shared" si="3"/>
        <v>hkg</v>
      </c>
      <c r="E20" s="90">
        <f t="shared" si="3"/>
        <v>200</v>
      </c>
      <c r="F20" s="90">
        <f t="shared" si="3"/>
        <v>-66.666666666666671</v>
      </c>
      <c r="H20" s="37" t="str">
        <f>B20</f>
        <v>Parti afgrøde til rens af anlæg</v>
      </c>
      <c r="I20" s="45">
        <f t="shared" si="4"/>
        <v>-5</v>
      </c>
      <c r="J20" s="39" t="str">
        <f t="shared" si="4"/>
        <v>hkg</v>
      </c>
      <c r="K20" s="45">
        <f t="shared" si="4"/>
        <v>200</v>
      </c>
      <c r="L20" s="45">
        <f t="shared" si="4"/>
        <v>-66.666666666666671</v>
      </c>
      <c r="N20" s="37" t="str">
        <f>H20</f>
        <v>Parti afgrøde til rens af anlæg</v>
      </c>
      <c r="O20" s="45">
        <f t="shared" si="5"/>
        <v>-5</v>
      </c>
      <c r="P20" s="39" t="str">
        <f t="shared" si="5"/>
        <v>hkg</v>
      </c>
      <c r="Q20" s="45">
        <f t="shared" si="5"/>
        <v>200</v>
      </c>
      <c r="R20" s="88">
        <f t="shared" si="5"/>
        <v>-66.666666666666671</v>
      </c>
    </row>
    <row r="21" spans="2:18" x14ac:dyDescent="0.25">
      <c r="B21" s="71" t="s">
        <v>26</v>
      </c>
      <c r="C21" s="91"/>
      <c r="D21" s="33" t="s">
        <v>13</v>
      </c>
      <c r="E21" s="91"/>
      <c r="F21" s="91">
        <f>SUM(F18:F20)</f>
        <v>-1699.1666666666667</v>
      </c>
      <c r="H21" s="31" t="s">
        <v>26</v>
      </c>
      <c r="I21" s="32"/>
      <c r="J21" s="33" t="s">
        <v>13</v>
      </c>
      <c r="K21" s="32"/>
      <c r="L21" s="32">
        <f>SUM(L18:L20)</f>
        <v>-1699.1666666666667</v>
      </c>
      <c r="N21" s="31" t="s">
        <v>26</v>
      </c>
      <c r="O21" s="32"/>
      <c r="P21" s="33" t="s">
        <v>13</v>
      </c>
      <c r="Q21" s="32"/>
      <c r="R21" s="72">
        <f>SUM(R18:R20)</f>
        <v>-1699.1666666666667</v>
      </c>
    </row>
    <row r="22" spans="2:18" x14ac:dyDescent="0.25">
      <c r="B22" s="71" t="s">
        <v>27</v>
      </c>
      <c r="C22" s="91"/>
      <c r="D22" s="33" t="s">
        <v>13</v>
      </c>
      <c r="E22" s="91"/>
      <c r="F22" s="91">
        <f>SUM(F15,F21)</f>
        <v>9575.8333333333339</v>
      </c>
      <c r="H22" s="31" t="s">
        <v>27</v>
      </c>
      <c r="I22" s="32"/>
      <c r="J22" s="33" t="s">
        <v>13</v>
      </c>
      <c r="K22" s="32"/>
      <c r="L22" s="32">
        <f>SUM(L15,L21)</f>
        <v>10385.833333333334</v>
      </c>
      <c r="N22" s="31" t="s">
        <v>27</v>
      </c>
      <c r="O22" s="32"/>
      <c r="P22" s="33" t="s">
        <v>13</v>
      </c>
      <c r="Q22" s="32"/>
      <c r="R22" s="72">
        <f>SUM(R15,R21)</f>
        <v>11195.833333333334</v>
      </c>
    </row>
    <row r="23" spans="2:18" x14ac:dyDescent="0.25">
      <c r="B23" s="73" t="s">
        <v>13</v>
      </c>
      <c r="C23" s="89"/>
      <c r="D23" s="33" t="s">
        <v>13</v>
      </c>
      <c r="E23" s="89"/>
      <c r="F23" s="89"/>
      <c r="H23" s="34" t="s">
        <v>13</v>
      </c>
      <c r="I23" s="35"/>
      <c r="J23" s="33" t="s">
        <v>13</v>
      </c>
      <c r="K23" s="35"/>
      <c r="L23" s="35"/>
      <c r="N23" s="34" t="s">
        <v>13</v>
      </c>
      <c r="O23" s="35"/>
      <c r="P23" s="33" t="s">
        <v>13</v>
      </c>
      <c r="Q23" s="35"/>
      <c r="R23" s="74"/>
    </row>
    <row r="24" spans="2:18" x14ac:dyDescent="0.25">
      <c r="B24" s="71" t="s">
        <v>28</v>
      </c>
      <c r="C24" s="91"/>
      <c r="D24" s="33" t="s">
        <v>13</v>
      </c>
      <c r="E24" s="91"/>
      <c r="F24" s="91"/>
      <c r="H24" s="31" t="s">
        <v>28</v>
      </c>
      <c r="I24" s="32"/>
      <c r="J24" s="33" t="s">
        <v>13</v>
      </c>
      <c r="K24" s="32"/>
      <c r="L24" s="32"/>
      <c r="N24" s="31" t="s">
        <v>28</v>
      </c>
      <c r="O24" s="32"/>
      <c r="P24" s="33" t="s">
        <v>13</v>
      </c>
      <c r="Q24" s="32"/>
      <c r="R24" s="72"/>
    </row>
    <row r="25" spans="2:18" x14ac:dyDescent="0.25">
      <c r="B25" s="73" t="s">
        <v>29</v>
      </c>
      <c r="C25" s="89">
        <v>-1</v>
      </c>
      <c r="D25" s="33" t="s">
        <v>13</v>
      </c>
      <c r="E25" s="89">
        <v>653</v>
      </c>
      <c r="F25" s="89">
        <f t="shared" ref="F25:F41" si="6">C25*E25</f>
        <v>-653</v>
      </c>
      <c r="H25" s="34" t="s">
        <v>29</v>
      </c>
      <c r="I25" s="35">
        <v>-1</v>
      </c>
      <c r="J25" s="33" t="s">
        <v>13</v>
      </c>
      <c r="K25" s="35">
        <v>653</v>
      </c>
      <c r="L25" s="35">
        <f t="shared" ref="L25:L42" si="7">I25*K25</f>
        <v>-653</v>
      </c>
      <c r="N25" s="34" t="s">
        <v>29</v>
      </c>
      <c r="O25" s="35">
        <v>-1</v>
      </c>
      <c r="P25" s="33" t="s">
        <v>13</v>
      </c>
      <c r="Q25" s="35">
        <v>725</v>
      </c>
      <c r="R25" s="74">
        <f t="shared" ref="R25:R41" si="8">O25*Q25</f>
        <v>-725</v>
      </c>
    </row>
    <row r="26" spans="2:18" x14ac:dyDescent="0.25">
      <c r="B26" s="73" t="s">
        <v>30</v>
      </c>
      <c r="C26" s="89">
        <v>-3</v>
      </c>
      <c r="D26" s="33" t="s">
        <v>13</v>
      </c>
      <c r="E26" s="89">
        <v>203</v>
      </c>
      <c r="F26" s="89">
        <f t="shared" si="6"/>
        <v>-609</v>
      </c>
      <c r="H26" s="34" t="s">
        <v>30</v>
      </c>
      <c r="I26" s="35">
        <v>-3</v>
      </c>
      <c r="J26" s="33" t="s">
        <v>13</v>
      </c>
      <c r="K26" s="35">
        <v>203</v>
      </c>
      <c r="L26" s="35">
        <f t="shared" si="7"/>
        <v>-609</v>
      </c>
      <c r="N26" s="34" t="s">
        <v>30</v>
      </c>
      <c r="O26" s="35">
        <v>-3</v>
      </c>
      <c r="P26" s="33" t="s">
        <v>13</v>
      </c>
      <c r="Q26" s="35">
        <v>225</v>
      </c>
      <c r="R26" s="74">
        <f t="shared" si="8"/>
        <v>-675</v>
      </c>
    </row>
    <row r="27" spans="2:18" s="40" customFormat="1" ht="14.4" x14ac:dyDescent="0.3">
      <c r="B27" s="75" t="str">
        <f>B155</f>
        <v>Rengøring af såmaskine inden såning (time)</v>
      </c>
      <c r="C27" s="90">
        <f t="shared" ref="C27:F27" si="9">C155</f>
        <v>-1</v>
      </c>
      <c r="D27" s="39" t="str">
        <f t="shared" si="9"/>
        <v>timer pr. såning</v>
      </c>
      <c r="E27" s="90">
        <f t="shared" si="9"/>
        <v>225</v>
      </c>
      <c r="F27" s="90">
        <f t="shared" si="9"/>
        <v>-15</v>
      </c>
      <c r="H27" s="37" t="str">
        <f>B27</f>
        <v>Rengøring af såmaskine inden såning (time)</v>
      </c>
      <c r="I27" s="45">
        <f t="shared" ref="I27:L27" si="10">C27</f>
        <v>-1</v>
      </c>
      <c r="J27" s="39" t="str">
        <f t="shared" si="10"/>
        <v>timer pr. såning</v>
      </c>
      <c r="K27" s="45">
        <f t="shared" si="10"/>
        <v>225</v>
      </c>
      <c r="L27" s="45">
        <f t="shared" si="10"/>
        <v>-15</v>
      </c>
      <c r="N27" s="37" t="str">
        <f>H27</f>
        <v>Rengøring af såmaskine inden såning (time)</v>
      </c>
      <c r="O27" s="45">
        <f t="shared" ref="O27:R27" si="11">I27</f>
        <v>-1</v>
      </c>
      <c r="P27" s="39" t="str">
        <f t="shared" si="11"/>
        <v>timer pr. såning</v>
      </c>
      <c r="Q27" s="45">
        <f t="shared" si="11"/>
        <v>225</v>
      </c>
      <c r="R27" s="88">
        <f t="shared" si="11"/>
        <v>-15</v>
      </c>
    </row>
    <row r="28" spans="2:18" x14ac:dyDescent="0.25">
      <c r="B28" s="73" t="s">
        <v>31</v>
      </c>
      <c r="C28" s="89">
        <v>-1</v>
      </c>
      <c r="D28" s="33" t="s">
        <v>13</v>
      </c>
      <c r="E28" s="89">
        <v>380</v>
      </c>
      <c r="F28" s="89">
        <f t="shared" si="6"/>
        <v>-380</v>
      </c>
      <c r="H28" s="34" t="s">
        <v>31</v>
      </c>
      <c r="I28" s="35">
        <v>-1</v>
      </c>
      <c r="J28" s="33" t="s">
        <v>13</v>
      </c>
      <c r="K28" s="35">
        <v>380</v>
      </c>
      <c r="L28" s="35">
        <f t="shared" si="7"/>
        <v>-380</v>
      </c>
      <c r="N28" s="34" t="s">
        <v>31</v>
      </c>
      <c r="O28" s="35">
        <v>-1</v>
      </c>
      <c r="P28" s="33" t="s">
        <v>13</v>
      </c>
      <c r="Q28" s="35">
        <v>400</v>
      </c>
      <c r="R28" s="74">
        <f t="shared" si="8"/>
        <v>-400</v>
      </c>
    </row>
    <row r="29" spans="2:18" x14ac:dyDescent="0.25">
      <c r="B29" s="73" t="s">
        <v>32</v>
      </c>
      <c r="C29" s="89">
        <v>-1</v>
      </c>
      <c r="D29" s="33" t="s">
        <v>13</v>
      </c>
      <c r="E29" s="89">
        <v>165</v>
      </c>
      <c r="F29" s="89">
        <f t="shared" si="6"/>
        <v>-165</v>
      </c>
      <c r="H29" s="34" t="s">
        <v>32</v>
      </c>
      <c r="I29" s="35">
        <v>-1</v>
      </c>
      <c r="J29" s="33" t="s">
        <v>13</v>
      </c>
      <c r="K29" s="35">
        <v>165</v>
      </c>
      <c r="L29" s="35">
        <f t="shared" si="7"/>
        <v>-165</v>
      </c>
      <c r="N29" s="34" t="s">
        <v>32</v>
      </c>
      <c r="O29" s="35">
        <v>-1</v>
      </c>
      <c r="P29" s="33" t="s">
        <v>13</v>
      </c>
      <c r="Q29" s="35">
        <v>165</v>
      </c>
      <c r="R29" s="74">
        <f t="shared" si="8"/>
        <v>-165</v>
      </c>
    </row>
    <row r="30" spans="2:18" x14ac:dyDescent="0.25">
      <c r="B30" s="73" t="s">
        <v>33</v>
      </c>
      <c r="C30" s="89">
        <v>-3</v>
      </c>
      <c r="D30" s="33" t="s">
        <v>13</v>
      </c>
      <c r="E30" s="89">
        <v>160</v>
      </c>
      <c r="F30" s="89">
        <f t="shared" si="6"/>
        <v>-480</v>
      </c>
      <c r="H30" s="34" t="s">
        <v>33</v>
      </c>
      <c r="I30" s="35">
        <v>-3</v>
      </c>
      <c r="J30" s="33" t="s">
        <v>13</v>
      </c>
      <c r="K30" s="35">
        <v>175</v>
      </c>
      <c r="L30" s="35">
        <f t="shared" si="7"/>
        <v>-525</v>
      </c>
      <c r="N30" s="34" t="s">
        <v>33</v>
      </c>
      <c r="O30" s="35">
        <v>-3</v>
      </c>
      <c r="P30" s="33" t="s">
        <v>13</v>
      </c>
      <c r="Q30" s="35">
        <v>160</v>
      </c>
      <c r="R30" s="74">
        <f t="shared" si="8"/>
        <v>-480</v>
      </c>
    </row>
    <row r="31" spans="2:18" s="40" customFormat="1" ht="14.4" x14ac:dyDescent="0.3">
      <c r="B31" s="75" t="str">
        <f>B159</f>
        <v>Lugning (time)</v>
      </c>
      <c r="C31" s="90">
        <f t="shared" ref="C31:F31" si="12">C159</f>
        <v>0</v>
      </c>
      <c r="D31" s="39"/>
      <c r="E31" s="90">
        <f t="shared" si="12"/>
        <v>225</v>
      </c>
      <c r="F31" s="90">
        <f t="shared" si="12"/>
        <v>0</v>
      </c>
      <c r="H31" s="37" t="str">
        <f>B31</f>
        <v>Lugning (time)</v>
      </c>
      <c r="I31" s="45">
        <f t="shared" ref="I31:L37" si="13">C31</f>
        <v>0</v>
      </c>
      <c r="J31" s="39">
        <f t="shared" si="13"/>
        <v>0</v>
      </c>
      <c r="K31" s="45">
        <f t="shared" si="13"/>
        <v>225</v>
      </c>
      <c r="L31" s="45">
        <f t="shared" si="13"/>
        <v>0</v>
      </c>
      <c r="N31" s="37" t="str">
        <f>H31</f>
        <v>Lugning (time)</v>
      </c>
      <c r="O31" s="45">
        <f t="shared" ref="O31:R37" si="14">I31</f>
        <v>0</v>
      </c>
      <c r="P31" s="39">
        <f t="shared" si="14"/>
        <v>0</v>
      </c>
      <c r="Q31" s="45">
        <f t="shared" si="14"/>
        <v>225</v>
      </c>
      <c r="R31" s="88">
        <f t="shared" si="14"/>
        <v>0</v>
      </c>
    </row>
    <row r="32" spans="2:18" s="40" customFormat="1" ht="14.4" x14ac:dyDescent="0.3">
      <c r="B32" s="75" t="str">
        <f t="shared" ref="B32:F37" si="15">B160</f>
        <v>Ekstra rengøring af mejetærsker (time)</v>
      </c>
      <c r="C32" s="90">
        <f t="shared" si="15"/>
        <v>-2</v>
      </c>
      <c r="D32" s="39" t="str">
        <f t="shared" si="15"/>
        <v>timer pr. høst</v>
      </c>
      <c r="E32" s="90">
        <f t="shared" si="15"/>
        <v>225</v>
      </c>
      <c r="F32" s="90">
        <f t="shared" si="15"/>
        <v>-30</v>
      </c>
      <c r="H32" s="37" t="str">
        <f t="shared" ref="H32:H37" si="16">B32</f>
        <v>Ekstra rengøring af mejetærsker (time)</v>
      </c>
      <c r="I32" s="45">
        <f t="shared" si="13"/>
        <v>-2</v>
      </c>
      <c r="J32" s="39" t="str">
        <f t="shared" si="13"/>
        <v>timer pr. høst</v>
      </c>
      <c r="K32" s="45">
        <f t="shared" si="13"/>
        <v>225</v>
      </c>
      <c r="L32" s="45">
        <f t="shared" si="13"/>
        <v>-30</v>
      </c>
      <c r="N32" s="37" t="str">
        <f t="shared" ref="N32:N37" si="17">H32</f>
        <v>Ekstra rengøring af mejetærsker (time)</v>
      </c>
      <c r="O32" s="45">
        <f t="shared" si="14"/>
        <v>-2</v>
      </c>
      <c r="P32" s="39" t="str">
        <f t="shared" si="14"/>
        <v>timer pr. høst</v>
      </c>
      <c r="Q32" s="45">
        <f t="shared" si="14"/>
        <v>225</v>
      </c>
      <c r="R32" s="88">
        <f t="shared" si="14"/>
        <v>-30</v>
      </c>
    </row>
    <row r="33" spans="2:18" s="40" customFormat="1" ht="14.4" x14ac:dyDescent="0.3">
      <c r="B33" s="75" t="str">
        <f t="shared" si="15"/>
        <v>Ekstra rengøring af vogne  (time)</v>
      </c>
      <c r="C33" s="90">
        <f t="shared" si="15"/>
        <v>-1</v>
      </c>
      <c r="D33" s="39" t="str">
        <f t="shared" si="15"/>
        <v>timer pr. høst</v>
      </c>
      <c r="E33" s="90">
        <f t="shared" si="15"/>
        <v>225</v>
      </c>
      <c r="F33" s="90">
        <f t="shared" si="15"/>
        <v>-15</v>
      </c>
      <c r="H33" s="37" t="str">
        <f t="shared" si="16"/>
        <v>Ekstra rengøring af vogne  (time)</v>
      </c>
      <c r="I33" s="45">
        <f t="shared" si="13"/>
        <v>-1</v>
      </c>
      <c r="J33" s="39" t="str">
        <f t="shared" si="13"/>
        <v>timer pr. høst</v>
      </c>
      <c r="K33" s="45">
        <f t="shared" si="13"/>
        <v>225</v>
      </c>
      <c r="L33" s="45">
        <f t="shared" si="13"/>
        <v>-15</v>
      </c>
      <c r="N33" s="37" t="str">
        <f t="shared" si="17"/>
        <v>Ekstra rengøring af vogne  (time)</v>
      </c>
      <c r="O33" s="45">
        <f t="shared" si="14"/>
        <v>-1</v>
      </c>
      <c r="P33" s="39" t="str">
        <f t="shared" si="14"/>
        <v>timer pr. høst</v>
      </c>
      <c r="Q33" s="45">
        <f t="shared" si="14"/>
        <v>225</v>
      </c>
      <c r="R33" s="88">
        <f t="shared" si="14"/>
        <v>-15</v>
      </c>
    </row>
    <row r="34" spans="2:18" s="40" customFormat="1" ht="14.4" x14ac:dyDescent="0.3">
      <c r="B34" s="75" t="str">
        <f t="shared" si="15"/>
        <v>Ekstra rengøring af silo/lager (time)</v>
      </c>
      <c r="C34" s="90">
        <f t="shared" si="15"/>
        <v>-4</v>
      </c>
      <c r="D34" s="39" t="str">
        <f t="shared" si="15"/>
        <v>timer pr. høst</v>
      </c>
      <c r="E34" s="90">
        <f t="shared" si="15"/>
        <v>225</v>
      </c>
      <c r="F34" s="90">
        <f t="shared" si="15"/>
        <v>-60</v>
      </c>
      <c r="H34" s="37" t="str">
        <f t="shared" si="16"/>
        <v>Ekstra rengøring af silo/lager (time)</v>
      </c>
      <c r="I34" s="45">
        <f t="shared" si="13"/>
        <v>-4</v>
      </c>
      <c r="J34" s="39" t="str">
        <f t="shared" si="13"/>
        <v>timer pr. høst</v>
      </c>
      <c r="K34" s="45">
        <f t="shared" si="13"/>
        <v>225</v>
      </c>
      <c r="L34" s="45">
        <f t="shared" si="13"/>
        <v>-60</v>
      </c>
      <c r="N34" s="37" t="str">
        <f t="shared" si="17"/>
        <v>Ekstra rengøring af silo/lager (time)</v>
      </c>
      <c r="O34" s="45">
        <f t="shared" si="14"/>
        <v>-4</v>
      </c>
      <c r="P34" s="39" t="str">
        <f t="shared" si="14"/>
        <v>timer pr. høst</v>
      </c>
      <c r="Q34" s="45">
        <f t="shared" si="14"/>
        <v>225</v>
      </c>
      <c r="R34" s="88">
        <f t="shared" si="14"/>
        <v>-60</v>
      </c>
    </row>
    <row r="35" spans="2:18" s="40" customFormat="1" ht="14.4" x14ac:dyDescent="0.3">
      <c r="B35" s="75" t="str">
        <f t="shared" si="15"/>
        <v>Ekstra rengøring af transportanlæg (time)</v>
      </c>
      <c r="C35" s="90">
        <f t="shared" si="15"/>
        <v>-2</v>
      </c>
      <c r="D35" s="39" t="str">
        <f t="shared" si="15"/>
        <v>timer pr. høst</v>
      </c>
      <c r="E35" s="90">
        <f t="shared" si="15"/>
        <v>225</v>
      </c>
      <c r="F35" s="90">
        <f t="shared" si="15"/>
        <v>-30</v>
      </c>
      <c r="H35" s="37" t="str">
        <f t="shared" si="16"/>
        <v>Ekstra rengøring af transportanlæg (time)</v>
      </c>
      <c r="I35" s="45">
        <f t="shared" si="13"/>
        <v>-2</v>
      </c>
      <c r="J35" s="39" t="str">
        <f t="shared" si="13"/>
        <v>timer pr. høst</v>
      </c>
      <c r="K35" s="45">
        <f t="shared" si="13"/>
        <v>225</v>
      </c>
      <c r="L35" s="45">
        <f t="shared" si="13"/>
        <v>-30</v>
      </c>
      <c r="N35" s="37" t="str">
        <f t="shared" si="17"/>
        <v>Ekstra rengøring af transportanlæg (time)</v>
      </c>
      <c r="O35" s="45">
        <f t="shared" si="14"/>
        <v>-2</v>
      </c>
      <c r="P35" s="39" t="str">
        <f t="shared" si="14"/>
        <v>timer pr. høst</v>
      </c>
      <c r="Q35" s="45">
        <f t="shared" si="14"/>
        <v>225</v>
      </c>
      <c r="R35" s="88">
        <f t="shared" si="14"/>
        <v>-30</v>
      </c>
    </row>
    <row r="36" spans="2:18" s="40" customFormat="1" ht="14.4" x14ac:dyDescent="0.3">
      <c r="B36" s="75" t="str">
        <f t="shared" si="15"/>
        <v>Ekstra skadedyrssikring</v>
      </c>
      <c r="C36" s="90">
        <f t="shared" si="15"/>
        <v>-1</v>
      </c>
      <c r="D36" s="39" t="str">
        <f t="shared" si="15"/>
        <v>stk.</v>
      </c>
      <c r="E36" s="90">
        <f t="shared" si="15"/>
        <v>0</v>
      </c>
      <c r="F36" s="90">
        <f t="shared" si="15"/>
        <v>-20</v>
      </c>
      <c r="H36" s="37" t="str">
        <f t="shared" si="16"/>
        <v>Ekstra skadedyrssikring</v>
      </c>
      <c r="I36" s="45">
        <f t="shared" si="13"/>
        <v>-1</v>
      </c>
      <c r="J36" s="39" t="str">
        <f t="shared" si="13"/>
        <v>stk.</v>
      </c>
      <c r="K36" s="45">
        <f t="shared" si="13"/>
        <v>0</v>
      </c>
      <c r="L36" s="45">
        <f t="shared" si="13"/>
        <v>-20</v>
      </c>
      <c r="N36" s="37" t="str">
        <f t="shared" si="17"/>
        <v>Ekstra skadedyrssikring</v>
      </c>
      <c r="O36" s="45">
        <f t="shared" si="14"/>
        <v>-1</v>
      </c>
      <c r="P36" s="39" t="str">
        <f t="shared" si="14"/>
        <v>stk.</v>
      </c>
      <c r="Q36" s="45">
        <f t="shared" si="14"/>
        <v>0</v>
      </c>
      <c r="R36" s="88">
        <f t="shared" si="14"/>
        <v>-20</v>
      </c>
    </row>
    <row r="37" spans="2:18" s="40" customFormat="1" ht="14.4" x14ac:dyDescent="0.3">
      <c r="B37" s="75" t="str">
        <f t="shared" si="15"/>
        <v>Skårlægning</v>
      </c>
      <c r="C37" s="90">
        <f t="shared" si="15"/>
        <v>-1</v>
      </c>
      <c r="D37" s="39">
        <f t="shared" si="15"/>
        <v>0</v>
      </c>
      <c r="E37" s="90">
        <f t="shared" si="15"/>
        <v>500</v>
      </c>
      <c r="F37" s="90">
        <f t="shared" si="15"/>
        <v>-500</v>
      </c>
      <c r="H37" s="37" t="str">
        <f t="shared" si="16"/>
        <v>Skårlægning</v>
      </c>
      <c r="I37" s="45">
        <f t="shared" si="13"/>
        <v>-1</v>
      </c>
      <c r="J37" s="39">
        <f t="shared" si="13"/>
        <v>0</v>
      </c>
      <c r="K37" s="45">
        <f t="shared" si="13"/>
        <v>500</v>
      </c>
      <c r="L37" s="45">
        <f t="shared" si="13"/>
        <v>-500</v>
      </c>
      <c r="N37" s="37" t="str">
        <f t="shared" si="17"/>
        <v>Skårlægning</v>
      </c>
      <c r="O37" s="45">
        <f t="shared" si="14"/>
        <v>-1</v>
      </c>
      <c r="P37" s="39">
        <f t="shared" si="14"/>
        <v>0</v>
      </c>
      <c r="Q37" s="45">
        <f t="shared" si="14"/>
        <v>500</v>
      </c>
      <c r="R37" s="88">
        <f t="shared" si="14"/>
        <v>-500</v>
      </c>
    </row>
    <row r="38" spans="2:18" x14ac:dyDescent="0.25">
      <c r="B38" s="73" t="s">
        <v>34</v>
      </c>
      <c r="C38" s="89">
        <v>-1</v>
      </c>
      <c r="D38" s="33" t="s">
        <v>13</v>
      </c>
      <c r="E38" s="89">
        <v>980</v>
      </c>
      <c r="F38" s="89">
        <f t="shared" si="6"/>
        <v>-980</v>
      </c>
      <c r="H38" s="34" t="s">
        <v>34</v>
      </c>
      <c r="I38" s="35">
        <v>-1</v>
      </c>
      <c r="J38" s="33" t="s">
        <v>13</v>
      </c>
      <c r="K38" s="35">
        <v>1015</v>
      </c>
      <c r="L38" s="35">
        <f t="shared" si="7"/>
        <v>-1015</v>
      </c>
      <c r="N38" s="34" t="s">
        <v>34</v>
      </c>
      <c r="O38" s="35">
        <v>-1</v>
      </c>
      <c r="P38" s="33" t="s">
        <v>13</v>
      </c>
      <c r="Q38" s="35">
        <v>1050</v>
      </c>
      <c r="R38" s="74">
        <f t="shared" si="8"/>
        <v>-1050</v>
      </c>
    </row>
    <row r="39" spans="2:18" x14ac:dyDescent="0.25">
      <c r="B39" s="73" t="s">
        <v>35</v>
      </c>
      <c r="C39" s="89">
        <v>-1</v>
      </c>
      <c r="D39" s="33" t="s">
        <v>13</v>
      </c>
      <c r="E39" s="89">
        <v>280</v>
      </c>
      <c r="F39" s="89">
        <f t="shared" si="6"/>
        <v>-280</v>
      </c>
      <c r="H39" s="34" t="s">
        <v>35</v>
      </c>
      <c r="I39" s="35">
        <v>-1</v>
      </c>
      <c r="J39" s="33" t="s">
        <v>13</v>
      </c>
      <c r="K39" s="35">
        <v>290</v>
      </c>
      <c r="L39" s="35">
        <f t="shared" si="7"/>
        <v>-290</v>
      </c>
      <c r="N39" s="34" t="s">
        <v>35</v>
      </c>
      <c r="O39" s="35">
        <v>-1</v>
      </c>
      <c r="P39" s="33" t="s">
        <v>13</v>
      </c>
      <c r="Q39" s="35">
        <v>300</v>
      </c>
      <c r="R39" s="74">
        <f t="shared" si="8"/>
        <v>-300</v>
      </c>
    </row>
    <row r="40" spans="2:18" ht="14.4" x14ac:dyDescent="0.3">
      <c r="B40" s="75" t="str">
        <f>B168</f>
        <v>Ekstra skånsomhed ved håndtering</v>
      </c>
      <c r="C40" s="90">
        <f t="shared" ref="C40:F40" si="18">C168</f>
        <v>-1</v>
      </c>
      <c r="D40" s="39">
        <f t="shared" si="18"/>
        <v>0</v>
      </c>
      <c r="E40" s="90">
        <f t="shared" si="18"/>
        <v>100</v>
      </c>
      <c r="F40" s="90">
        <f t="shared" si="18"/>
        <v>-100</v>
      </c>
      <c r="G40" s="76"/>
      <c r="H40" s="37" t="str">
        <f>B40</f>
        <v>Ekstra skånsomhed ved håndtering</v>
      </c>
      <c r="I40" s="45">
        <f t="shared" ref="I40:L40" si="19">C40</f>
        <v>-1</v>
      </c>
      <c r="J40" s="39">
        <f t="shared" si="19"/>
        <v>0</v>
      </c>
      <c r="K40" s="45">
        <f t="shared" si="19"/>
        <v>100</v>
      </c>
      <c r="L40" s="45">
        <f t="shared" si="19"/>
        <v>-100</v>
      </c>
      <c r="M40" s="76"/>
      <c r="N40" s="37" t="str">
        <f>H40</f>
        <v>Ekstra skånsomhed ved håndtering</v>
      </c>
      <c r="O40" s="45">
        <f t="shared" ref="O40:R40" si="20">I40</f>
        <v>-1</v>
      </c>
      <c r="P40" s="39">
        <f t="shared" si="20"/>
        <v>0</v>
      </c>
      <c r="Q40" s="45">
        <f t="shared" si="20"/>
        <v>100</v>
      </c>
      <c r="R40" s="88">
        <f t="shared" si="20"/>
        <v>-100</v>
      </c>
    </row>
    <row r="41" spans="2:18" x14ac:dyDescent="0.25">
      <c r="B41" s="73" t="s">
        <v>36</v>
      </c>
      <c r="C41" s="89">
        <v>-2600</v>
      </c>
      <c r="D41" s="33" t="s">
        <v>13</v>
      </c>
      <c r="E41" s="93">
        <v>0.16</v>
      </c>
      <c r="F41" s="89">
        <f t="shared" si="6"/>
        <v>-416</v>
      </c>
      <c r="H41" s="34" t="s">
        <v>36</v>
      </c>
      <c r="I41" s="35">
        <v>-2800</v>
      </c>
      <c r="J41" s="33" t="s">
        <v>13</v>
      </c>
      <c r="K41" s="36">
        <v>0.16</v>
      </c>
      <c r="L41" s="35">
        <f t="shared" si="7"/>
        <v>-448</v>
      </c>
      <c r="N41" s="34" t="s">
        <v>36</v>
      </c>
      <c r="O41" s="35">
        <v>-3000</v>
      </c>
      <c r="P41" s="33" t="s">
        <v>13</v>
      </c>
      <c r="Q41" s="36">
        <v>0.16</v>
      </c>
      <c r="R41" s="74">
        <f t="shared" si="8"/>
        <v>-480</v>
      </c>
    </row>
    <row r="42" spans="2:18" x14ac:dyDescent="0.25">
      <c r="B42" s="73" t="s">
        <v>37</v>
      </c>
      <c r="C42" s="89"/>
      <c r="D42" s="33" t="s">
        <v>13</v>
      </c>
      <c r="E42" s="89"/>
      <c r="F42" s="89">
        <v>-800</v>
      </c>
      <c r="H42" s="34" t="s">
        <v>69</v>
      </c>
      <c r="I42" s="35">
        <v>-1</v>
      </c>
      <c r="J42" s="33" t="s">
        <v>13</v>
      </c>
      <c r="K42" s="35">
        <v>1225</v>
      </c>
      <c r="L42" s="35">
        <f t="shared" si="7"/>
        <v>-1225</v>
      </c>
      <c r="N42" s="34" t="s">
        <v>37</v>
      </c>
      <c r="O42" s="35"/>
      <c r="P42" s="33" t="s">
        <v>13</v>
      </c>
      <c r="Q42" s="35"/>
      <c r="R42" s="74">
        <v>-800</v>
      </c>
    </row>
    <row r="43" spans="2:18" ht="14.4" x14ac:dyDescent="0.3">
      <c r="B43" s="75" t="str">
        <f>B171</f>
        <v>Øvrige ekstraomkostninger konsum</v>
      </c>
      <c r="C43" s="90">
        <f t="shared" ref="C43:F43" si="21">C171</f>
        <v>-1</v>
      </c>
      <c r="D43" s="39">
        <f t="shared" si="21"/>
        <v>0</v>
      </c>
      <c r="E43" s="90">
        <f t="shared" si="21"/>
        <v>100</v>
      </c>
      <c r="F43" s="90">
        <f t="shared" si="21"/>
        <v>-100</v>
      </c>
      <c r="H43" s="34" t="s">
        <v>70</v>
      </c>
      <c r="I43" s="35">
        <v>-2</v>
      </c>
      <c r="J43" s="33" t="s">
        <v>13</v>
      </c>
      <c r="K43" s="35">
        <v>125</v>
      </c>
      <c r="L43" s="35">
        <f>I43*K43</f>
        <v>-250</v>
      </c>
      <c r="N43" s="37" t="str">
        <f>B43</f>
        <v>Øvrige ekstraomkostninger konsum</v>
      </c>
      <c r="O43" s="45">
        <f t="shared" ref="O43:R43" si="22">C43</f>
        <v>-1</v>
      </c>
      <c r="P43" s="39">
        <f t="shared" si="22"/>
        <v>0</v>
      </c>
      <c r="Q43" s="45">
        <f t="shared" si="22"/>
        <v>100</v>
      </c>
      <c r="R43" s="88">
        <f t="shared" si="22"/>
        <v>-100</v>
      </c>
    </row>
    <row r="44" spans="2:18" x14ac:dyDescent="0.25">
      <c r="B44" s="71" t="s">
        <v>38</v>
      </c>
      <c r="C44" s="91"/>
      <c r="D44" s="33" t="s">
        <v>13</v>
      </c>
      <c r="E44" s="91"/>
      <c r="F44" s="91">
        <f>SUM(F25:F43)</f>
        <v>-5633</v>
      </c>
      <c r="H44" s="34" t="s">
        <v>71</v>
      </c>
      <c r="I44" s="35">
        <v>-75</v>
      </c>
      <c r="J44" s="33" t="s">
        <v>13</v>
      </c>
      <c r="K44" s="35">
        <v>10</v>
      </c>
      <c r="L44" s="35">
        <f>I44*K44</f>
        <v>-750</v>
      </c>
      <c r="N44" s="31" t="s">
        <v>38</v>
      </c>
      <c r="O44" s="32"/>
      <c r="P44" s="33" t="s">
        <v>13</v>
      </c>
      <c r="Q44" s="32"/>
      <c r="R44" s="72">
        <f>SUM(R25:R43)</f>
        <v>-5945</v>
      </c>
    </row>
    <row r="45" spans="2:18" x14ac:dyDescent="0.25">
      <c r="B45" s="73" t="s">
        <v>39</v>
      </c>
      <c r="C45" s="35"/>
      <c r="D45" s="33" t="s">
        <v>13</v>
      </c>
      <c r="E45" s="35"/>
      <c r="F45" s="89">
        <f>SUM(F22,F44)</f>
        <v>3942.8333333333339</v>
      </c>
      <c r="H45" s="34" t="s">
        <v>37</v>
      </c>
      <c r="I45" s="35"/>
      <c r="J45" s="33" t="s">
        <v>13</v>
      </c>
      <c r="K45" s="35"/>
      <c r="L45" s="35">
        <v>-800</v>
      </c>
      <c r="N45" s="34" t="s">
        <v>39</v>
      </c>
      <c r="O45" s="35"/>
      <c r="P45" s="33" t="s">
        <v>13</v>
      </c>
      <c r="Q45" s="35"/>
      <c r="R45" s="74">
        <f>SUM(R22,R44)</f>
        <v>5250.8333333333339</v>
      </c>
    </row>
    <row r="46" spans="2:18" ht="14.4" x14ac:dyDescent="0.3">
      <c r="B46" s="51"/>
      <c r="H46" s="37" t="str">
        <f>B43</f>
        <v>Øvrige ekstraomkostninger konsum</v>
      </c>
      <c r="I46" s="45">
        <f t="shared" ref="I46:L46" si="23">C43</f>
        <v>-1</v>
      </c>
      <c r="J46" s="39">
        <f t="shared" si="23"/>
        <v>0</v>
      </c>
      <c r="K46" s="45">
        <f t="shared" si="23"/>
        <v>100</v>
      </c>
      <c r="L46" s="45">
        <f t="shared" si="23"/>
        <v>-100</v>
      </c>
      <c r="R46" s="68"/>
    </row>
    <row r="47" spans="2:18" x14ac:dyDescent="0.25">
      <c r="B47" s="51"/>
      <c r="H47" s="31" t="s">
        <v>38</v>
      </c>
      <c r="I47" s="32"/>
      <c r="J47" s="33" t="s">
        <v>13</v>
      </c>
      <c r="K47" s="32"/>
      <c r="L47" s="32">
        <f>SUM(L25:L46)</f>
        <v>-7980</v>
      </c>
      <c r="R47" s="68"/>
    </row>
    <row r="48" spans="2:18" x14ac:dyDescent="0.25">
      <c r="B48" s="51"/>
      <c r="H48" s="34" t="s">
        <v>39</v>
      </c>
      <c r="I48" s="35"/>
      <c r="J48" s="33" t="s">
        <v>13</v>
      </c>
      <c r="K48" s="35"/>
      <c r="L48" s="35">
        <f>SUM(L22,L47)</f>
        <v>2405.8333333333339</v>
      </c>
      <c r="R48" s="68"/>
    </row>
    <row r="49" spans="2:18" x14ac:dyDescent="0.25">
      <c r="B49" s="51"/>
      <c r="H49" s="78"/>
      <c r="I49" s="79"/>
      <c r="J49" s="80"/>
      <c r="K49" s="79"/>
      <c r="L49" s="79"/>
      <c r="R49" s="68"/>
    </row>
    <row r="50" spans="2:18" x14ac:dyDescent="0.25">
      <c r="B50" s="71" t="s">
        <v>125</v>
      </c>
      <c r="C50" s="32" t="s">
        <v>124</v>
      </c>
      <c r="D50" s="33"/>
      <c r="E50" s="32"/>
      <c r="F50" s="66">
        <f>'START HER'!$C65/100</f>
        <v>4.05</v>
      </c>
      <c r="H50" s="71" t="s">
        <v>125</v>
      </c>
      <c r="I50" s="32" t="s">
        <v>124</v>
      </c>
      <c r="J50" s="33"/>
      <c r="K50" s="32"/>
      <c r="L50" s="66">
        <f>'START HER'!$C65/100</f>
        <v>4.05</v>
      </c>
      <c r="N50" s="71" t="s">
        <v>125</v>
      </c>
      <c r="O50" s="32" t="s">
        <v>124</v>
      </c>
      <c r="P50" s="33"/>
      <c r="Q50" s="32"/>
      <c r="R50" s="81">
        <f>'START HER'!$C65/100</f>
        <v>4.05</v>
      </c>
    </row>
    <row r="51" spans="2:18" x14ac:dyDescent="0.25">
      <c r="B51" s="71" t="s">
        <v>123</v>
      </c>
      <c r="C51" s="32" t="s">
        <v>124</v>
      </c>
      <c r="D51" s="33"/>
      <c r="E51" s="32"/>
      <c r="F51" s="66">
        <f>('LÅST kalkuler foder'!F31-F45)/C11</f>
        <v>0.47371794871794848</v>
      </c>
      <c r="H51" s="71" t="s">
        <v>123</v>
      </c>
      <c r="I51" s="32" t="s">
        <v>124</v>
      </c>
      <c r="J51" s="33"/>
      <c r="K51" s="32"/>
      <c r="L51" s="66">
        <f>('LÅST kalkuler foder'!L34-L48)/I11</f>
        <v>0.43988095238095215</v>
      </c>
      <c r="N51" s="71" t="s">
        <v>123</v>
      </c>
      <c r="O51" s="32" t="s">
        <v>124</v>
      </c>
      <c r="P51" s="33"/>
      <c r="Q51" s="32"/>
      <c r="R51" s="81">
        <f>('LÅST kalkuler foder'!R31-R45)/O11</f>
        <v>0.41055555555555534</v>
      </c>
    </row>
    <row r="52" spans="2:18" x14ac:dyDescent="0.25">
      <c r="B52" s="71" t="s">
        <v>122</v>
      </c>
      <c r="C52" s="32" t="s">
        <v>124</v>
      </c>
      <c r="D52" s="33"/>
      <c r="E52" s="32"/>
      <c r="F52" s="66">
        <f>E11+F51</f>
        <v>4.5237179487179482</v>
      </c>
      <c r="H52" s="71" t="s">
        <v>122</v>
      </c>
      <c r="I52" s="32" t="s">
        <v>124</v>
      </c>
      <c r="J52" s="33"/>
      <c r="K52" s="32"/>
      <c r="L52" s="66">
        <f>K11+L51</f>
        <v>4.4898809523809522</v>
      </c>
      <c r="N52" s="71" t="s">
        <v>122</v>
      </c>
      <c r="O52" s="32" t="s">
        <v>124</v>
      </c>
      <c r="P52" s="33"/>
      <c r="Q52" s="32"/>
      <c r="R52" s="81">
        <f>Q11+R51</f>
        <v>4.4605555555555547</v>
      </c>
    </row>
    <row r="53" spans="2:18" x14ac:dyDescent="0.25">
      <c r="B53" s="51"/>
      <c r="R53" s="68"/>
    </row>
    <row r="54" spans="2:18" x14ac:dyDescent="0.25">
      <c r="B54" s="51"/>
      <c r="R54" s="68"/>
    </row>
    <row r="55" spans="2:18" x14ac:dyDescent="0.25">
      <c r="B55" s="167" t="s">
        <v>40</v>
      </c>
      <c r="C55" s="168"/>
      <c r="D55" s="168"/>
      <c r="E55" s="168"/>
      <c r="F55" s="168"/>
      <c r="H55" s="168" t="s">
        <v>40</v>
      </c>
      <c r="I55" s="168"/>
      <c r="J55" s="168"/>
      <c r="K55" s="168"/>
      <c r="L55" s="168"/>
      <c r="N55" s="168" t="s">
        <v>40</v>
      </c>
      <c r="O55" s="168"/>
      <c r="P55" s="168"/>
      <c r="Q55" s="168"/>
      <c r="R55" s="169"/>
    </row>
    <row r="56" spans="2:18" x14ac:dyDescent="0.25">
      <c r="B56" s="167"/>
      <c r="C56" s="168"/>
      <c r="D56" s="168"/>
      <c r="E56" s="168"/>
      <c r="F56" s="168"/>
      <c r="H56" s="168"/>
      <c r="I56" s="168"/>
      <c r="J56" s="168"/>
      <c r="K56" s="168"/>
      <c r="L56" s="168"/>
      <c r="N56" s="168"/>
      <c r="O56" s="168"/>
      <c r="P56" s="168"/>
      <c r="Q56" s="168"/>
      <c r="R56" s="169"/>
    </row>
    <row r="57" spans="2:18" x14ac:dyDescent="0.25">
      <c r="B57" s="167"/>
      <c r="C57" s="168"/>
      <c r="D57" s="168"/>
      <c r="E57" s="168"/>
      <c r="F57" s="168"/>
      <c r="H57" s="168"/>
      <c r="I57" s="168"/>
      <c r="J57" s="168"/>
      <c r="K57" s="168"/>
      <c r="L57" s="168"/>
      <c r="N57" s="168"/>
      <c r="O57" s="168"/>
      <c r="P57" s="168"/>
      <c r="Q57" s="168"/>
      <c r="R57" s="169"/>
    </row>
    <row r="58" spans="2:18" x14ac:dyDescent="0.25">
      <c r="B58" s="167"/>
      <c r="C58" s="168"/>
      <c r="D58" s="168"/>
      <c r="E58" s="168"/>
      <c r="F58" s="168"/>
      <c r="H58" s="168"/>
      <c r="I58" s="168"/>
      <c r="J58" s="168"/>
      <c r="K58" s="168"/>
      <c r="L58" s="168"/>
      <c r="N58" s="168"/>
      <c r="O58" s="168"/>
      <c r="P58" s="168"/>
      <c r="Q58" s="168"/>
      <c r="R58" s="169"/>
    </row>
    <row r="59" spans="2:18" x14ac:dyDescent="0.25">
      <c r="B59" s="49"/>
      <c r="N59" s="28"/>
      <c r="R59" s="68"/>
    </row>
    <row r="60" spans="2:18" x14ac:dyDescent="0.25">
      <c r="B60" s="61" t="s">
        <v>16</v>
      </c>
      <c r="C60" s="84"/>
      <c r="D60" s="84"/>
      <c r="E60" s="84"/>
      <c r="F60" s="84"/>
      <c r="G60" s="84"/>
      <c r="H60" s="62" t="s">
        <v>16</v>
      </c>
      <c r="I60" s="84"/>
      <c r="J60" s="84"/>
      <c r="K60" s="84"/>
      <c r="L60" s="84"/>
      <c r="M60" s="84"/>
      <c r="N60" s="62" t="s">
        <v>16</v>
      </c>
      <c r="O60" s="84"/>
      <c r="P60" s="84"/>
      <c r="Q60" s="84"/>
      <c r="R60" s="85"/>
    </row>
    <row r="61" spans="2:18" x14ac:dyDescent="0.25">
      <c r="B61" s="28"/>
      <c r="H61" s="28"/>
      <c r="N61" s="28"/>
    </row>
    <row r="62" spans="2:18" x14ac:dyDescent="0.25">
      <c r="B62" s="28"/>
      <c r="H62" s="28"/>
      <c r="N62" s="28"/>
    </row>
    <row r="63" spans="2:18" x14ac:dyDescent="0.25">
      <c r="B63" s="28"/>
      <c r="H63" s="28"/>
      <c r="N63" s="28"/>
    </row>
    <row r="64" spans="2:18" x14ac:dyDescent="0.25">
      <c r="B64" s="28"/>
      <c r="H64" s="28"/>
      <c r="N64" s="28"/>
    </row>
    <row r="65" spans="2:18" x14ac:dyDescent="0.25">
      <c r="B65" s="28"/>
      <c r="H65" s="28"/>
      <c r="N65" s="28"/>
    </row>
    <row r="67" spans="2:18" x14ac:dyDescent="0.25">
      <c r="B67" s="46" t="s">
        <v>41</v>
      </c>
      <c r="C67" s="47" t="s">
        <v>86</v>
      </c>
      <c r="D67" s="47">
        <f>'START HER'!$F$24</f>
        <v>15</v>
      </c>
      <c r="E67" s="47" t="s">
        <v>76</v>
      </c>
      <c r="F67" s="47"/>
      <c r="G67" s="47"/>
      <c r="H67" s="47" t="s">
        <v>41</v>
      </c>
      <c r="I67" s="47" t="s">
        <v>86</v>
      </c>
      <c r="J67" s="47">
        <f>'START HER'!$F$24</f>
        <v>15</v>
      </c>
      <c r="K67" s="47" t="s">
        <v>76</v>
      </c>
      <c r="L67" s="47"/>
      <c r="M67" s="47"/>
      <c r="N67" s="47" t="s">
        <v>41</v>
      </c>
      <c r="O67" s="47" t="s">
        <v>86</v>
      </c>
      <c r="P67" s="47">
        <f>'START HER'!$F$24</f>
        <v>15</v>
      </c>
      <c r="Q67" s="47" t="s">
        <v>76</v>
      </c>
      <c r="R67" s="67"/>
    </row>
    <row r="68" spans="2:18" x14ac:dyDescent="0.25">
      <c r="B68" s="49" t="s">
        <v>1</v>
      </c>
      <c r="C68" s="28" t="s">
        <v>2</v>
      </c>
      <c r="H68" s="28" t="s">
        <v>1</v>
      </c>
      <c r="I68" s="28" t="s">
        <v>2</v>
      </c>
      <c r="N68" s="28" t="s">
        <v>1</v>
      </c>
      <c r="O68" s="28" t="s">
        <v>2</v>
      </c>
      <c r="R68" s="68"/>
    </row>
    <row r="69" spans="2:18" x14ac:dyDescent="0.25">
      <c r="B69" s="49" t="s">
        <v>3</v>
      </c>
      <c r="C69" s="28" t="s">
        <v>4</v>
      </c>
      <c r="H69" s="28" t="s">
        <v>3</v>
      </c>
      <c r="I69" s="28" t="s">
        <v>4</v>
      </c>
      <c r="N69" s="28" t="s">
        <v>3</v>
      </c>
      <c r="O69" s="28" t="s">
        <v>4</v>
      </c>
      <c r="R69" s="68"/>
    </row>
    <row r="70" spans="2:18" x14ac:dyDescent="0.25">
      <c r="B70" s="49" t="s">
        <v>5</v>
      </c>
      <c r="C70" s="28" t="s">
        <v>6</v>
      </c>
      <c r="H70" s="28" t="s">
        <v>5</v>
      </c>
      <c r="I70" s="28" t="s">
        <v>6</v>
      </c>
      <c r="N70" s="28" t="s">
        <v>5</v>
      </c>
      <c r="O70" s="28" t="s">
        <v>6</v>
      </c>
      <c r="R70" s="68"/>
    </row>
    <row r="71" spans="2:18" x14ac:dyDescent="0.25">
      <c r="B71" s="49" t="s">
        <v>7</v>
      </c>
      <c r="C71" s="28" t="s">
        <v>66</v>
      </c>
      <c r="H71" s="28" t="s">
        <v>7</v>
      </c>
      <c r="I71" s="28" t="s">
        <v>72</v>
      </c>
      <c r="N71" s="28" t="s">
        <v>7</v>
      </c>
      <c r="O71" s="28" t="s">
        <v>8</v>
      </c>
      <c r="R71" s="68"/>
    </row>
    <row r="72" spans="2:18" x14ac:dyDescent="0.25">
      <c r="B72" s="49" t="s">
        <v>9</v>
      </c>
      <c r="C72" s="28" t="s">
        <v>10</v>
      </c>
      <c r="H72" s="28" t="s">
        <v>9</v>
      </c>
      <c r="I72" s="28" t="s">
        <v>10</v>
      </c>
      <c r="N72" s="28" t="s">
        <v>9</v>
      </c>
      <c r="O72" s="28" t="s">
        <v>10</v>
      </c>
      <c r="R72" s="68"/>
    </row>
    <row r="73" spans="2:18" x14ac:dyDescent="0.25">
      <c r="B73" s="51"/>
      <c r="R73" s="68"/>
    </row>
    <row r="74" spans="2:18" x14ac:dyDescent="0.25">
      <c r="B74" s="69" t="s">
        <v>11</v>
      </c>
      <c r="C74" s="30" t="s">
        <v>12</v>
      </c>
      <c r="D74" s="30" t="s">
        <v>13</v>
      </c>
      <c r="E74" s="30" t="s">
        <v>14</v>
      </c>
      <c r="F74" s="30" t="s">
        <v>15</v>
      </c>
      <c r="H74" s="29" t="s">
        <v>11</v>
      </c>
      <c r="I74" s="30" t="s">
        <v>12</v>
      </c>
      <c r="J74" s="30" t="s">
        <v>13</v>
      </c>
      <c r="K74" s="30" t="s">
        <v>14</v>
      </c>
      <c r="L74" s="30" t="s">
        <v>15</v>
      </c>
      <c r="N74" s="29" t="s">
        <v>11</v>
      </c>
      <c r="O74" s="30" t="s">
        <v>12</v>
      </c>
      <c r="P74" s="30" t="s">
        <v>13</v>
      </c>
      <c r="Q74" s="30" t="s">
        <v>14</v>
      </c>
      <c r="R74" s="70" t="s">
        <v>15</v>
      </c>
    </row>
    <row r="75" spans="2:18" x14ac:dyDescent="0.25">
      <c r="B75" s="51"/>
      <c r="H75" s="31" t="s">
        <v>18</v>
      </c>
      <c r="I75" s="32"/>
      <c r="J75" s="33" t="s">
        <v>13</v>
      </c>
      <c r="K75" s="32"/>
      <c r="L75" s="32"/>
      <c r="N75" s="31" t="s">
        <v>18</v>
      </c>
      <c r="O75" s="32"/>
      <c r="P75" s="33" t="s">
        <v>13</v>
      </c>
      <c r="Q75" s="32"/>
      <c r="R75" s="72"/>
    </row>
    <row r="76" spans="2:18" x14ac:dyDescent="0.25">
      <c r="B76" s="51"/>
      <c r="H76" s="34" t="s">
        <v>41</v>
      </c>
      <c r="I76" s="35">
        <v>3700</v>
      </c>
      <c r="J76" s="33" t="s">
        <v>20</v>
      </c>
      <c r="K76" s="93">
        <f>'START HER'!E67/100</f>
        <v>4.05</v>
      </c>
      <c r="L76" s="89">
        <f>I76*K76</f>
        <v>14985</v>
      </c>
      <c r="N76" s="34" t="s">
        <v>41</v>
      </c>
      <c r="O76" s="35">
        <v>3700</v>
      </c>
      <c r="P76" s="33" t="s">
        <v>20</v>
      </c>
      <c r="Q76" s="93">
        <f>K76</f>
        <v>4.05</v>
      </c>
      <c r="R76" s="74">
        <f>O76*Q76</f>
        <v>14985</v>
      </c>
    </row>
    <row r="77" spans="2:18" s="40" customFormat="1" x14ac:dyDescent="0.25">
      <c r="B77" s="49" t="s">
        <v>67</v>
      </c>
      <c r="C77" s="27"/>
      <c r="D77" s="27"/>
      <c r="E77" s="27"/>
      <c r="F77" s="27"/>
      <c r="G77" s="27"/>
      <c r="H77" s="34" t="s">
        <v>21</v>
      </c>
      <c r="I77" s="35"/>
      <c r="J77" s="33" t="s">
        <v>22</v>
      </c>
      <c r="K77" s="89"/>
      <c r="L77" s="89">
        <v>870</v>
      </c>
      <c r="M77" s="27"/>
      <c r="N77" s="34" t="s">
        <v>21</v>
      </c>
      <c r="O77" s="89"/>
      <c r="P77" s="33" t="s">
        <v>22</v>
      </c>
      <c r="Q77" s="89"/>
      <c r="R77" s="74">
        <v>870</v>
      </c>
    </row>
    <row r="78" spans="2:18" s="40" customFormat="1" ht="14.4" x14ac:dyDescent="0.3">
      <c r="B78" s="49" t="s">
        <v>68</v>
      </c>
      <c r="H78" s="37" t="str">
        <f>H141</f>
        <v>Frarens med prisreduktion</v>
      </c>
      <c r="I78" s="45">
        <f>I141</f>
        <v>-250</v>
      </c>
      <c r="J78" s="39" t="str">
        <f>J141</f>
        <v>Kg</v>
      </c>
      <c r="K78" s="115">
        <f>K141</f>
        <v>0.5</v>
      </c>
      <c r="L78" s="90">
        <f>L141</f>
        <v>-125</v>
      </c>
      <c r="N78" s="37" t="str">
        <f>H78</f>
        <v>Frarens med prisreduktion</v>
      </c>
      <c r="O78" s="90">
        <f t="shared" ref="O78:R79" si="24">I78</f>
        <v>-250</v>
      </c>
      <c r="P78" s="39" t="str">
        <f t="shared" si="24"/>
        <v>Kg</v>
      </c>
      <c r="Q78" s="115">
        <f t="shared" si="24"/>
        <v>0.5</v>
      </c>
      <c r="R78" s="88">
        <f t="shared" si="24"/>
        <v>-125</v>
      </c>
    </row>
    <row r="79" spans="2:18" ht="14.4" x14ac:dyDescent="0.3">
      <c r="B79" s="110"/>
      <c r="C79" s="40"/>
      <c r="D79" s="40"/>
      <c r="E79" s="40"/>
      <c r="F79" s="40"/>
      <c r="G79" s="40"/>
      <c r="H79" s="37" t="str">
        <f>H142</f>
        <v xml:space="preserve">Restriktioner på afgrødevalg </v>
      </c>
      <c r="I79" s="45"/>
      <c r="J79" s="39"/>
      <c r="K79" s="90"/>
      <c r="L79" s="90">
        <f>L142</f>
        <v>0</v>
      </c>
      <c r="M79" s="40"/>
      <c r="N79" s="37" t="str">
        <f>H79</f>
        <v xml:space="preserve">Restriktioner på afgrødevalg </v>
      </c>
      <c r="O79" s="90"/>
      <c r="P79" s="39"/>
      <c r="Q79" s="90"/>
      <c r="R79" s="88">
        <f t="shared" si="24"/>
        <v>0</v>
      </c>
    </row>
    <row r="80" spans="2:18" x14ac:dyDescent="0.25">
      <c r="B80" s="51"/>
      <c r="H80" s="31" t="s">
        <v>23</v>
      </c>
      <c r="I80" s="32"/>
      <c r="J80" s="33" t="s">
        <v>13</v>
      </c>
      <c r="K80" s="91"/>
      <c r="L80" s="91">
        <f>SUM(L76:L79)</f>
        <v>15730</v>
      </c>
      <c r="N80" s="31" t="s">
        <v>23</v>
      </c>
      <c r="O80" s="91"/>
      <c r="P80" s="33" t="s">
        <v>13</v>
      </c>
      <c r="Q80" s="91"/>
      <c r="R80" s="72">
        <f>SUM(R76:R79)</f>
        <v>15730</v>
      </c>
    </row>
    <row r="81" spans="2:18" x14ac:dyDescent="0.25">
      <c r="B81" s="51"/>
      <c r="H81" s="34" t="s">
        <v>13</v>
      </c>
      <c r="I81" s="35"/>
      <c r="J81" s="33" t="s">
        <v>13</v>
      </c>
      <c r="K81" s="89"/>
      <c r="L81" s="89"/>
      <c r="N81" s="34" t="s">
        <v>13</v>
      </c>
      <c r="O81" s="89"/>
      <c r="P81" s="33" t="s">
        <v>13</v>
      </c>
      <c r="Q81" s="89"/>
      <c r="R81" s="74"/>
    </row>
    <row r="82" spans="2:18" x14ac:dyDescent="0.25">
      <c r="B82" s="49"/>
      <c r="H82" s="31" t="s">
        <v>24</v>
      </c>
      <c r="I82" s="32"/>
      <c r="J82" s="33" t="s">
        <v>13</v>
      </c>
      <c r="K82" s="91"/>
      <c r="L82" s="91"/>
      <c r="N82" s="31" t="s">
        <v>24</v>
      </c>
      <c r="O82" s="91"/>
      <c r="P82" s="33" t="s">
        <v>13</v>
      </c>
      <c r="Q82" s="91"/>
      <c r="R82" s="72"/>
    </row>
    <row r="83" spans="2:18" s="40" customFormat="1" x14ac:dyDescent="0.25">
      <c r="B83" s="49"/>
      <c r="C83" s="27"/>
      <c r="D83" s="27"/>
      <c r="E83" s="27"/>
      <c r="F83" s="27"/>
      <c r="G83" s="27"/>
      <c r="H83" s="34" t="s">
        <v>25</v>
      </c>
      <c r="I83" s="35">
        <v>-230</v>
      </c>
      <c r="J83" s="33" t="s">
        <v>20</v>
      </c>
      <c r="K83" s="93">
        <v>6.9</v>
      </c>
      <c r="L83" s="89">
        <f>I83*K83</f>
        <v>-1587</v>
      </c>
      <c r="M83" s="27"/>
      <c r="N83" s="34" t="s">
        <v>25</v>
      </c>
      <c r="O83" s="89">
        <v>-230</v>
      </c>
      <c r="P83" s="33" t="s">
        <v>20</v>
      </c>
      <c r="Q83" s="93">
        <v>6.9</v>
      </c>
      <c r="R83" s="74">
        <f>O83*Q83</f>
        <v>-1587</v>
      </c>
    </row>
    <row r="84" spans="2:18" s="40" customFormat="1" ht="14.4" x14ac:dyDescent="0.3">
      <c r="B84" s="111"/>
      <c r="H84" s="37" t="str">
        <f>H147</f>
        <v>Tillæg udsæd konsum ift. foder</v>
      </c>
      <c r="I84" s="38">
        <f>I83</f>
        <v>-230</v>
      </c>
      <c r="J84" s="39" t="str">
        <f t="shared" ref="J84:L84" si="25">J147</f>
        <v>Kg</v>
      </c>
      <c r="K84" s="115">
        <f t="shared" si="25"/>
        <v>1</v>
      </c>
      <c r="L84" s="90">
        <f t="shared" si="25"/>
        <v>-170</v>
      </c>
      <c r="N84" s="37" t="str">
        <f>H84</f>
        <v>Tillæg udsæd konsum ift. foder</v>
      </c>
      <c r="O84" s="90">
        <f t="shared" ref="O84:R85" si="26">I84</f>
        <v>-230</v>
      </c>
      <c r="P84" s="39" t="str">
        <f t="shared" si="26"/>
        <v>Kg</v>
      </c>
      <c r="Q84" s="115">
        <f t="shared" si="26"/>
        <v>1</v>
      </c>
      <c r="R84" s="88">
        <f t="shared" si="26"/>
        <v>-170</v>
      </c>
    </row>
    <row r="85" spans="2:18" ht="14.4" x14ac:dyDescent="0.3">
      <c r="B85" s="111"/>
      <c r="C85" s="40"/>
      <c r="D85" s="40"/>
      <c r="E85" s="40"/>
      <c r="F85" s="40"/>
      <c r="G85" s="40"/>
      <c r="H85" s="37" t="str">
        <f>H148</f>
        <v>Parti afgrøde til rens af anlæg</v>
      </c>
      <c r="I85" s="45">
        <f t="shared" ref="I85:L85" si="27">I148</f>
        <v>-5</v>
      </c>
      <c r="J85" s="39" t="str">
        <f t="shared" si="27"/>
        <v>hkg</v>
      </c>
      <c r="K85" s="90">
        <f t="shared" si="27"/>
        <v>200</v>
      </c>
      <c r="L85" s="90">
        <f t="shared" si="27"/>
        <v>-66.666666666666671</v>
      </c>
      <c r="M85" s="40"/>
      <c r="N85" s="37" t="str">
        <f>H85</f>
        <v>Parti afgrøde til rens af anlæg</v>
      </c>
      <c r="O85" s="90">
        <f t="shared" si="26"/>
        <v>-5</v>
      </c>
      <c r="P85" s="39" t="str">
        <f t="shared" si="26"/>
        <v>hkg</v>
      </c>
      <c r="Q85" s="90">
        <f t="shared" si="26"/>
        <v>200</v>
      </c>
      <c r="R85" s="88">
        <f t="shared" si="26"/>
        <v>-66.666666666666671</v>
      </c>
    </row>
    <row r="86" spans="2:18" x14ac:dyDescent="0.25">
      <c r="B86" s="49"/>
      <c r="H86" s="31" t="s">
        <v>26</v>
      </c>
      <c r="I86" s="32"/>
      <c r="J86" s="33" t="s">
        <v>13</v>
      </c>
      <c r="K86" s="91"/>
      <c r="L86" s="91">
        <f>SUM(L83:L85)</f>
        <v>-1823.6666666666667</v>
      </c>
      <c r="N86" s="31" t="s">
        <v>26</v>
      </c>
      <c r="O86" s="91"/>
      <c r="P86" s="33" t="s">
        <v>13</v>
      </c>
      <c r="Q86" s="91"/>
      <c r="R86" s="72">
        <f>SUM(R83:R85)</f>
        <v>-1823.6666666666667</v>
      </c>
    </row>
    <row r="87" spans="2:18" x14ac:dyDescent="0.25">
      <c r="B87" s="49"/>
      <c r="H87" s="31" t="s">
        <v>27</v>
      </c>
      <c r="I87" s="32"/>
      <c r="J87" s="33" t="s">
        <v>13</v>
      </c>
      <c r="K87" s="91"/>
      <c r="L87" s="91">
        <f>SUM(L80,L86)</f>
        <v>13906.333333333334</v>
      </c>
      <c r="N87" s="31" t="s">
        <v>27</v>
      </c>
      <c r="O87" s="91"/>
      <c r="P87" s="33" t="s">
        <v>13</v>
      </c>
      <c r="Q87" s="91"/>
      <c r="R87" s="72">
        <f>SUM(R80,R86)</f>
        <v>13906.333333333334</v>
      </c>
    </row>
    <row r="88" spans="2:18" x14ac:dyDescent="0.25">
      <c r="B88" s="49"/>
      <c r="H88" s="34" t="s">
        <v>13</v>
      </c>
      <c r="I88" s="35"/>
      <c r="J88" s="33" t="s">
        <v>13</v>
      </c>
      <c r="K88" s="89"/>
      <c r="L88" s="89"/>
      <c r="N88" s="34" t="s">
        <v>13</v>
      </c>
      <c r="O88" s="89"/>
      <c r="P88" s="33" t="s">
        <v>13</v>
      </c>
      <c r="Q88" s="89"/>
      <c r="R88" s="74"/>
    </row>
    <row r="89" spans="2:18" x14ac:dyDescent="0.25">
      <c r="B89" s="49"/>
      <c r="H89" s="31" t="s">
        <v>28</v>
      </c>
      <c r="I89" s="32"/>
      <c r="J89" s="33" t="s">
        <v>13</v>
      </c>
      <c r="K89" s="91"/>
      <c r="L89" s="91"/>
      <c r="N89" s="31" t="s">
        <v>28</v>
      </c>
      <c r="O89" s="91"/>
      <c r="P89" s="33" t="s">
        <v>13</v>
      </c>
      <c r="Q89" s="91"/>
      <c r="R89" s="72"/>
    </row>
    <row r="90" spans="2:18" x14ac:dyDescent="0.25">
      <c r="B90" s="49"/>
      <c r="H90" s="34" t="s">
        <v>29</v>
      </c>
      <c r="I90" s="35">
        <v>-1</v>
      </c>
      <c r="J90" s="33" t="s">
        <v>13</v>
      </c>
      <c r="K90" s="89">
        <v>653</v>
      </c>
      <c r="L90" s="89">
        <f t="shared" ref="L90:L108" si="28">I90*K90</f>
        <v>-653</v>
      </c>
      <c r="N90" s="34" t="s">
        <v>29</v>
      </c>
      <c r="O90" s="89">
        <v>-1</v>
      </c>
      <c r="P90" s="33" t="s">
        <v>13</v>
      </c>
      <c r="Q90" s="89">
        <v>725</v>
      </c>
      <c r="R90" s="74">
        <f t="shared" ref="R90:R105" si="29">O90*Q90</f>
        <v>-725</v>
      </c>
    </row>
    <row r="91" spans="2:18" s="40" customFormat="1" x14ac:dyDescent="0.25">
      <c r="B91" s="49"/>
      <c r="C91" s="27"/>
      <c r="D91" s="27"/>
      <c r="E91" s="27"/>
      <c r="F91" s="27"/>
      <c r="G91" s="27"/>
      <c r="H91" s="34" t="s">
        <v>30</v>
      </c>
      <c r="I91" s="35">
        <v>-3</v>
      </c>
      <c r="J91" s="33" t="s">
        <v>13</v>
      </c>
      <c r="K91" s="89">
        <v>203</v>
      </c>
      <c r="L91" s="89">
        <f t="shared" si="28"/>
        <v>-609</v>
      </c>
      <c r="M91" s="27"/>
      <c r="N91" s="34" t="s">
        <v>30</v>
      </c>
      <c r="O91" s="89">
        <v>-3</v>
      </c>
      <c r="P91" s="33" t="s">
        <v>13</v>
      </c>
      <c r="Q91" s="89">
        <v>225</v>
      </c>
      <c r="R91" s="74">
        <f t="shared" si="29"/>
        <v>-675</v>
      </c>
    </row>
    <row r="92" spans="2:18" ht="14.4" x14ac:dyDescent="0.3">
      <c r="B92" s="111"/>
      <c r="C92" s="40"/>
      <c r="D92" s="40"/>
      <c r="E92" s="40"/>
      <c r="F92" s="40"/>
      <c r="G92" s="40"/>
      <c r="H92" s="37" t="str">
        <f>H155</f>
        <v>Rengøring af såmaskine inden såning (time)</v>
      </c>
      <c r="I92" s="45">
        <f t="shared" ref="I92:L92" si="30">I155</f>
        <v>-1</v>
      </c>
      <c r="J92" s="39" t="str">
        <f t="shared" si="30"/>
        <v>timer pr. såning</v>
      </c>
      <c r="K92" s="90">
        <f t="shared" si="30"/>
        <v>225</v>
      </c>
      <c r="L92" s="90">
        <f t="shared" si="30"/>
        <v>-15</v>
      </c>
      <c r="M92" s="40"/>
      <c r="N92" s="37" t="str">
        <f>H92</f>
        <v>Rengøring af såmaskine inden såning (time)</v>
      </c>
      <c r="O92" s="45">
        <f t="shared" ref="O92:R92" si="31">I92</f>
        <v>-1</v>
      </c>
      <c r="P92" s="37" t="str">
        <f t="shared" si="31"/>
        <v>timer pr. såning</v>
      </c>
      <c r="Q92" s="45">
        <f t="shared" si="31"/>
        <v>225</v>
      </c>
      <c r="R92" s="45">
        <f t="shared" si="31"/>
        <v>-15</v>
      </c>
    </row>
    <row r="93" spans="2:18" x14ac:dyDescent="0.25">
      <c r="B93" s="49"/>
      <c r="H93" s="34" t="s">
        <v>31</v>
      </c>
      <c r="I93" s="35">
        <v>-1</v>
      </c>
      <c r="J93" s="33" t="s">
        <v>13</v>
      </c>
      <c r="K93" s="89">
        <v>380</v>
      </c>
      <c r="L93" s="89">
        <f t="shared" si="28"/>
        <v>-380</v>
      </c>
      <c r="N93" s="34" t="s">
        <v>31</v>
      </c>
      <c r="O93" s="89">
        <v>-1</v>
      </c>
      <c r="P93" s="33" t="s">
        <v>13</v>
      </c>
      <c r="Q93" s="89">
        <v>400</v>
      </c>
      <c r="R93" s="74">
        <f t="shared" si="29"/>
        <v>-400</v>
      </c>
    </row>
    <row r="94" spans="2:18" s="40" customFormat="1" x14ac:dyDescent="0.25">
      <c r="B94" s="49"/>
      <c r="C94" s="27"/>
      <c r="D94" s="27"/>
      <c r="E94" s="27"/>
      <c r="F94" s="27"/>
      <c r="G94" s="27"/>
      <c r="H94" s="34" t="s">
        <v>117</v>
      </c>
      <c r="I94" s="35">
        <v>-3</v>
      </c>
      <c r="J94" s="33" t="s">
        <v>13</v>
      </c>
      <c r="K94" s="89">
        <v>175</v>
      </c>
      <c r="L94" s="89">
        <f t="shared" si="28"/>
        <v>-525</v>
      </c>
      <c r="M94" s="27"/>
      <c r="N94" s="34" t="s">
        <v>42</v>
      </c>
      <c r="O94" s="89">
        <v>-3</v>
      </c>
      <c r="P94" s="33" t="s">
        <v>13</v>
      </c>
      <c r="Q94" s="89">
        <v>160</v>
      </c>
      <c r="R94" s="74">
        <f t="shared" si="29"/>
        <v>-480</v>
      </c>
    </row>
    <row r="95" spans="2:18" s="40" customFormat="1" ht="14.4" x14ac:dyDescent="0.3">
      <c r="B95" s="111"/>
      <c r="H95" s="37" t="str">
        <f t="shared" ref="H95:I101" si="32">H159</f>
        <v>Lugning (time)</v>
      </c>
      <c r="I95" s="45">
        <f t="shared" si="32"/>
        <v>0</v>
      </c>
      <c r="J95" s="39"/>
      <c r="K95" s="90">
        <f t="shared" ref="K95:L101" si="33">K159</f>
        <v>225</v>
      </c>
      <c r="L95" s="90">
        <f t="shared" si="33"/>
        <v>0</v>
      </c>
      <c r="N95" s="37" t="str">
        <f>H95</f>
        <v>Lugning (time)</v>
      </c>
      <c r="O95" s="90">
        <f t="shared" ref="O95:R101" si="34">I95</f>
        <v>0</v>
      </c>
      <c r="P95" s="39"/>
      <c r="Q95" s="90">
        <f t="shared" si="34"/>
        <v>225</v>
      </c>
      <c r="R95" s="88">
        <f t="shared" si="34"/>
        <v>0</v>
      </c>
    </row>
    <row r="96" spans="2:18" s="40" customFormat="1" ht="14.4" x14ac:dyDescent="0.3">
      <c r="B96" s="111"/>
      <c r="H96" s="37" t="str">
        <f t="shared" si="32"/>
        <v>Ekstra rengøring af mejetærsker (time)</v>
      </c>
      <c r="I96" s="45">
        <f t="shared" si="32"/>
        <v>-2</v>
      </c>
      <c r="J96" s="39" t="str">
        <f>J160</f>
        <v>timer pr. høst</v>
      </c>
      <c r="K96" s="90">
        <f t="shared" si="33"/>
        <v>225</v>
      </c>
      <c r="L96" s="90">
        <f t="shared" si="33"/>
        <v>-30</v>
      </c>
      <c r="N96" s="37" t="str">
        <f t="shared" ref="N96:N101" si="35">H96</f>
        <v>Ekstra rengøring af mejetærsker (time)</v>
      </c>
      <c r="O96" s="90">
        <f t="shared" si="34"/>
        <v>-2</v>
      </c>
      <c r="P96" s="39" t="str">
        <f t="shared" si="34"/>
        <v>timer pr. høst</v>
      </c>
      <c r="Q96" s="90">
        <f t="shared" si="34"/>
        <v>225</v>
      </c>
      <c r="R96" s="88">
        <f t="shared" si="34"/>
        <v>-30</v>
      </c>
    </row>
    <row r="97" spans="2:18" s="40" customFormat="1" ht="14.4" x14ac:dyDescent="0.3">
      <c r="B97" s="111"/>
      <c r="H97" s="37" t="str">
        <f t="shared" si="32"/>
        <v>Ekstra rengøring af vogne  (time)</v>
      </c>
      <c r="I97" s="45">
        <f t="shared" si="32"/>
        <v>-1</v>
      </c>
      <c r="J97" s="39" t="str">
        <f>J161</f>
        <v>timer pr. høst</v>
      </c>
      <c r="K97" s="90">
        <f t="shared" si="33"/>
        <v>225</v>
      </c>
      <c r="L97" s="90">
        <f t="shared" si="33"/>
        <v>-15</v>
      </c>
      <c r="N97" s="37" t="str">
        <f t="shared" si="35"/>
        <v>Ekstra rengøring af vogne  (time)</v>
      </c>
      <c r="O97" s="90">
        <f t="shared" si="34"/>
        <v>-1</v>
      </c>
      <c r="P97" s="39" t="str">
        <f t="shared" si="34"/>
        <v>timer pr. høst</v>
      </c>
      <c r="Q97" s="90">
        <f t="shared" si="34"/>
        <v>225</v>
      </c>
      <c r="R97" s="88">
        <f t="shared" si="34"/>
        <v>-15</v>
      </c>
    </row>
    <row r="98" spans="2:18" s="40" customFormat="1" ht="14.4" x14ac:dyDescent="0.3">
      <c r="B98" s="111"/>
      <c r="H98" s="37" t="str">
        <f t="shared" si="32"/>
        <v>Ekstra rengøring af silo/lager (time)</v>
      </c>
      <c r="I98" s="45">
        <f t="shared" si="32"/>
        <v>-4</v>
      </c>
      <c r="J98" s="39" t="str">
        <f>J162</f>
        <v>timer pr. høst</v>
      </c>
      <c r="K98" s="90">
        <f t="shared" si="33"/>
        <v>225</v>
      </c>
      <c r="L98" s="90">
        <f t="shared" si="33"/>
        <v>-60</v>
      </c>
      <c r="N98" s="37" t="str">
        <f t="shared" si="35"/>
        <v>Ekstra rengøring af silo/lager (time)</v>
      </c>
      <c r="O98" s="90">
        <f t="shared" si="34"/>
        <v>-4</v>
      </c>
      <c r="P98" s="39" t="str">
        <f t="shared" si="34"/>
        <v>timer pr. høst</v>
      </c>
      <c r="Q98" s="90">
        <f t="shared" si="34"/>
        <v>225</v>
      </c>
      <c r="R98" s="88">
        <f t="shared" si="34"/>
        <v>-60</v>
      </c>
    </row>
    <row r="99" spans="2:18" s="40" customFormat="1" ht="14.4" x14ac:dyDescent="0.3">
      <c r="B99" s="111"/>
      <c r="H99" s="37" t="str">
        <f t="shared" si="32"/>
        <v>Ekstra rengøring af transportanlæg (time)</v>
      </c>
      <c r="I99" s="45">
        <f t="shared" si="32"/>
        <v>-2</v>
      </c>
      <c r="J99" s="39" t="str">
        <f>J163</f>
        <v>timer pr. høst</v>
      </c>
      <c r="K99" s="90">
        <f t="shared" si="33"/>
        <v>225</v>
      </c>
      <c r="L99" s="90">
        <f t="shared" si="33"/>
        <v>-30</v>
      </c>
      <c r="N99" s="37" t="str">
        <f t="shared" si="35"/>
        <v>Ekstra rengøring af transportanlæg (time)</v>
      </c>
      <c r="O99" s="90">
        <f t="shared" si="34"/>
        <v>-2</v>
      </c>
      <c r="P99" s="39" t="str">
        <f t="shared" si="34"/>
        <v>timer pr. høst</v>
      </c>
      <c r="Q99" s="90">
        <f t="shared" si="34"/>
        <v>225</v>
      </c>
      <c r="R99" s="88">
        <f t="shared" si="34"/>
        <v>-30</v>
      </c>
    </row>
    <row r="100" spans="2:18" s="40" customFormat="1" ht="14.4" x14ac:dyDescent="0.3">
      <c r="B100" s="111"/>
      <c r="H100" s="37" t="str">
        <f t="shared" si="32"/>
        <v>Ekstra skadedyrssikring</v>
      </c>
      <c r="I100" s="45">
        <f t="shared" si="32"/>
        <v>-1</v>
      </c>
      <c r="J100" s="39" t="str">
        <f>J164</f>
        <v>stk.</v>
      </c>
      <c r="K100" s="90">
        <f t="shared" si="33"/>
        <v>0</v>
      </c>
      <c r="L100" s="90">
        <f t="shared" si="33"/>
        <v>-20</v>
      </c>
      <c r="N100" s="37" t="str">
        <f t="shared" si="35"/>
        <v>Ekstra skadedyrssikring</v>
      </c>
      <c r="O100" s="90">
        <f t="shared" si="34"/>
        <v>-1</v>
      </c>
      <c r="P100" s="39" t="str">
        <f t="shared" si="34"/>
        <v>stk.</v>
      </c>
      <c r="Q100" s="90">
        <f t="shared" si="34"/>
        <v>0</v>
      </c>
      <c r="R100" s="88">
        <f t="shared" si="34"/>
        <v>-20</v>
      </c>
    </row>
    <row r="101" spans="2:18" ht="14.4" x14ac:dyDescent="0.3">
      <c r="B101" s="111"/>
      <c r="C101" s="40"/>
      <c r="D101" s="40"/>
      <c r="E101" s="40"/>
      <c r="F101" s="40"/>
      <c r="G101" s="40"/>
      <c r="H101" s="37" t="str">
        <f t="shared" si="32"/>
        <v>Skårlægning</v>
      </c>
      <c r="I101" s="45">
        <f t="shared" si="32"/>
        <v>-1</v>
      </c>
      <c r="J101" s="39"/>
      <c r="K101" s="90">
        <f t="shared" si="33"/>
        <v>500</v>
      </c>
      <c r="L101" s="90">
        <f t="shared" si="33"/>
        <v>-500</v>
      </c>
      <c r="M101" s="40"/>
      <c r="N101" s="37" t="str">
        <f t="shared" si="35"/>
        <v>Skårlægning</v>
      </c>
      <c r="O101" s="90">
        <f t="shared" si="34"/>
        <v>-1</v>
      </c>
      <c r="P101" s="39"/>
      <c r="Q101" s="90">
        <f t="shared" si="34"/>
        <v>500</v>
      </c>
      <c r="R101" s="88">
        <f t="shared" si="34"/>
        <v>-500</v>
      </c>
    </row>
    <row r="102" spans="2:18" x14ac:dyDescent="0.25">
      <c r="B102" s="49"/>
      <c r="H102" s="34" t="s">
        <v>34</v>
      </c>
      <c r="I102" s="35">
        <v>-1</v>
      </c>
      <c r="J102" s="33" t="s">
        <v>13</v>
      </c>
      <c r="K102" s="89">
        <v>1173</v>
      </c>
      <c r="L102" s="89">
        <f t="shared" si="28"/>
        <v>-1173</v>
      </c>
      <c r="N102" s="34" t="s">
        <v>34</v>
      </c>
      <c r="O102" s="89">
        <v>-1</v>
      </c>
      <c r="P102" s="33" t="s">
        <v>13</v>
      </c>
      <c r="Q102" s="89">
        <v>1173</v>
      </c>
      <c r="R102" s="74">
        <f t="shared" si="29"/>
        <v>-1173</v>
      </c>
    </row>
    <row r="103" spans="2:18" x14ac:dyDescent="0.25">
      <c r="B103" s="49"/>
      <c r="H103" s="34" t="s">
        <v>43</v>
      </c>
      <c r="I103" s="35">
        <v>-1</v>
      </c>
      <c r="J103" s="33" t="s">
        <v>13</v>
      </c>
      <c r="K103" s="89">
        <v>335</v>
      </c>
      <c r="L103" s="89">
        <f t="shared" si="28"/>
        <v>-335</v>
      </c>
      <c r="N103" s="34" t="s">
        <v>43</v>
      </c>
      <c r="O103" s="89">
        <v>-1</v>
      </c>
      <c r="P103" s="33" t="s">
        <v>13</v>
      </c>
      <c r="Q103" s="89">
        <v>335</v>
      </c>
      <c r="R103" s="74">
        <f t="shared" si="29"/>
        <v>-335</v>
      </c>
    </row>
    <row r="104" spans="2:18" s="40" customFormat="1" ht="14.4" x14ac:dyDescent="0.3">
      <c r="B104" s="111"/>
      <c r="H104" s="37" t="str">
        <f>H168</f>
        <v>Ekstra skånsomhed ved håndtering</v>
      </c>
      <c r="I104" s="45">
        <f t="shared" ref="I104:L104" si="36">I168</f>
        <v>-1</v>
      </c>
      <c r="J104" s="37"/>
      <c r="K104" s="45">
        <f t="shared" si="36"/>
        <v>100</v>
      </c>
      <c r="L104" s="45">
        <f t="shared" si="36"/>
        <v>-100</v>
      </c>
      <c r="N104" s="37" t="str">
        <f>H104</f>
        <v>Ekstra skånsomhed ved håndtering</v>
      </c>
      <c r="O104" s="45">
        <f t="shared" ref="O104:R104" si="37">I104</f>
        <v>-1</v>
      </c>
      <c r="P104" s="37"/>
      <c r="Q104" s="45">
        <f t="shared" si="37"/>
        <v>100</v>
      </c>
      <c r="R104" s="45">
        <f t="shared" si="37"/>
        <v>-100</v>
      </c>
    </row>
    <row r="105" spans="2:18" x14ac:dyDescent="0.25">
      <c r="B105" s="49"/>
      <c r="H105" s="34" t="s">
        <v>44</v>
      </c>
      <c r="I105" s="35">
        <v>-3700</v>
      </c>
      <c r="J105" s="33" t="s">
        <v>13</v>
      </c>
      <c r="K105" s="93">
        <v>0.16</v>
      </c>
      <c r="L105" s="89">
        <f t="shared" si="28"/>
        <v>-592</v>
      </c>
      <c r="N105" s="34" t="s">
        <v>44</v>
      </c>
      <c r="O105" s="89">
        <v>-3700</v>
      </c>
      <c r="P105" s="33" t="s">
        <v>13</v>
      </c>
      <c r="Q105" s="93">
        <v>0.16</v>
      </c>
      <c r="R105" s="74">
        <f t="shared" si="29"/>
        <v>-592</v>
      </c>
    </row>
    <row r="106" spans="2:18" x14ac:dyDescent="0.25">
      <c r="B106" s="49"/>
      <c r="H106" s="34" t="s">
        <v>69</v>
      </c>
      <c r="I106" s="35">
        <v>-1</v>
      </c>
      <c r="J106" s="33" t="s">
        <v>13</v>
      </c>
      <c r="K106" s="89">
        <v>1225</v>
      </c>
      <c r="L106" s="89">
        <f t="shared" si="28"/>
        <v>-1225</v>
      </c>
      <c r="N106" s="34" t="s">
        <v>37</v>
      </c>
      <c r="O106" s="89"/>
      <c r="P106" s="33" t="s">
        <v>13</v>
      </c>
      <c r="Q106" s="89"/>
      <c r="R106" s="74">
        <v>-800</v>
      </c>
    </row>
    <row r="107" spans="2:18" ht="14.4" x14ac:dyDescent="0.3">
      <c r="B107" s="49"/>
      <c r="H107" s="34" t="s">
        <v>70</v>
      </c>
      <c r="I107" s="35">
        <v>-2</v>
      </c>
      <c r="J107" s="33" t="s">
        <v>13</v>
      </c>
      <c r="K107" s="89">
        <v>125</v>
      </c>
      <c r="L107" s="89">
        <f t="shared" si="28"/>
        <v>-250</v>
      </c>
      <c r="N107" s="37" t="str">
        <f>H110</f>
        <v>Øvrige ekstraomkostninger konsum</v>
      </c>
      <c r="O107" s="90">
        <f t="shared" ref="O107:R107" si="38">I110</f>
        <v>-1</v>
      </c>
      <c r="P107" s="39"/>
      <c r="Q107" s="90">
        <f t="shared" si="38"/>
        <v>100</v>
      </c>
      <c r="R107" s="88">
        <f t="shared" si="38"/>
        <v>-100</v>
      </c>
    </row>
    <row r="108" spans="2:18" x14ac:dyDescent="0.25">
      <c r="B108" s="49"/>
      <c r="H108" s="34" t="s">
        <v>71</v>
      </c>
      <c r="I108" s="35">
        <v>-75</v>
      </c>
      <c r="J108" s="33" t="s">
        <v>13</v>
      </c>
      <c r="K108" s="89">
        <v>10</v>
      </c>
      <c r="L108" s="89">
        <f t="shared" si="28"/>
        <v>-750</v>
      </c>
      <c r="N108" s="31" t="s">
        <v>38</v>
      </c>
      <c r="O108" s="32"/>
      <c r="P108" s="33" t="s">
        <v>13</v>
      </c>
      <c r="Q108" s="32"/>
      <c r="R108" s="72">
        <f>SUM(R90:R107)</f>
        <v>-6050</v>
      </c>
    </row>
    <row r="109" spans="2:18" s="40" customFormat="1" x14ac:dyDescent="0.25">
      <c r="B109" s="49"/>
      <c r="C109" s="27"/>
      <c r="D109" s="27"/>
      <c r="E109" s="27"/>
      <c r="F109" s="27"/>
      <c r="G109" s="27"/>
      <c r="H109" s="34" t="s">
        <v>37</v>
      </c>
      <c r="I109" s="35"/>
      <c r="J109" s="33" t="s">
        <v>13</v>
      </c>
      <c r="K109" s="89"/>
      <c r="L109" s="89">
        <v>-800</v>
      </c>
      <c r="M109" s="27"/>
      <c r="N109" s="34" t="s">
        <v>39</v>
      </c>
      <c r="O109" s="35"/>
      <c r="P109" s="33" t="s">
        <v>13</v>
      </c>
      <c r="Q109" s="35"/>
      <c r="R109" s="74">
        <f>SUM(R87,R108)</f>
        <v>7856.3333333333339</v>
      </c>
    </row>
    <row r="110" spans="2:18" ht="14.4" x14ac:dyDescent="0.3">
      <c r="B110" s="111"/>
      <c r="C110" s="40"/>
      <c r="D110" s="40"/>
      <c r="E110" s="40"/>
      <c r="F110" s="40"/>
      <c r="G110" s="40"/>
      <c r="H110" s="37" t="str">
        <f>H171</f>
        <v>Øvrige ekstraomkostninger konsum</v>
      </c>
      <c r="I110" s="45">
        <f t="shared" ref="I110:L110" si="39">I171</f>
        <v>-1</v>
      </c>
      <c r="J110" s="39"/>
      <c r="K110" s="90">
        <f t="shared" si="39"/>
        <v>100</v>
      </c>
      <c r="L110" s="90">
        <f t="shared" si="39"/>
        <v>-100</v>
      </c>
      <c r="M110" s="40"/>
      <c r="N110" s="78"/>
      <c r="O110" s="79"/>
      <c r="P110" s="80"/>
      <c r="Q110" s="79"/>
      <c r="R110" s="98"/>
    </row>
    <row r="111" spans="2:18" ht="14.4" x14ac:dyDescent="0.3">
      <c r="B111" s="49"/>
      <c r="H111" s="31" t="s">
        <v>38</v>
      </c>
      <c r="I111" s="32"/>
      <c r="J111" s="33" t="s">
        <v>13</v>
      </c>
      <c r="K111" s="32"/>
      <c r="L111" s="32">
        <f>SUM(L90:L110)</f>
        <v>-8162</v>
      </c>
      <c r="N111" s="86"/>
      <c r="O111" s="112"/>
      <c r="P111" s="113"/>
      <c r="Q111" s="112"/>
      <c r="R111" s="114"/>
    </row>
    <row r="112" spans="2:18" x14ac:dyDescent="0.25">
      <c r="B112" s="49"/>
      <c r="H112" s="34" t="s">
        <v>39</v>
      </c>
      <c r="I112" s="35"/>
      <c r="J112" s="33" t="s">
        <v>13</v>
      </c>
      <c r="K112" s="35"/>
      <c r="L112" s="35">
        <f>SUM(L87,L111)</f>
        <v>5744.3333333333339</v>
      </c>
      <c r="N112" s="78"/>
      <c r="O112" s="79"/>
      <c r="P112" s="80"/>
      <c r="Q112" s="79"/>
      <c r="R112" s="98"/>
    </row>
    <row r="113" spans="2:18" x14ac:dyDescent="0.25">
      <c r="B113" s="49"/>
      <c r="H113" s="78"/>
      <c r="I113" s="79"/>
      <c r="J113" s="80"/>
      <c r="K113" s="79"/>
      <c r="L113" s="79"/>
      <c r="N113" s="78"/>
      <c r="O113" s="79"/>
      <c r="P113" s="80"/>
      <c r="Q113" s="79"/>
      <c r="R113" s="98"/>
    </row>
    <row r="114" spans="2:18" x14ac:dyDescent="0.25">
      <c r="B114" s="49"/>
      <c r="H114" s="71" t="s">
        <v>125</v>
      </c>
      <c r="I114" s="32" t="s">
        <v>124</v>
      </c>
      <c r="J114" s="33"/>
      <c r="K114" s="32"/>
      <c r="L114" s="66">
        <f>'START HER'!$C67/100</f>
        <v>4.05</v>
      </c>
      <c r="N114" s="71" t="s">
        <v>125</v>
      </c>
      <c r="O114" s="32" t="s">
        <v>124</v>
      </c>
      <c r="P114" s="33"/>
      <c r="Q114" s="32"/>
      <c r="R114" s="81">
        <f>'START HER'!$C67/100</f>
        <v>4.05</v>
      </c>
    </row>
    <row r="115" spans="2:18" x14ac:dyDescent="0.25">
      <c r="B115" s="51"/>
      <c r="C115" s="108"/>
      <c r="D115" s="80"/>
      <c r="E115" s="108"/>
      <c r="F115" s="109"/>
      <c r="H115" s="71" t="s">
        <v>123</v>
      </c>
      <c r="I115" s="32" t="s">
        <v>124</v>
      </c>
      <c r="J115" s="33"/>
      <c r="K115" s="32"/>
      <c r="L115" s="66">
        <f>('LÅST kalkuler foder'!L76-L112)/I76</f>
        <v>0.3328828828828827</v>
      </c>
      <c r="N115" s="71" t="s">
        <v>123</v>
      </c>
      <c r="O115" s="32" t="s">
        <v>124</v>
      </c>
      <c r="P115" s="33"/>
      <c r="Q115" s="32"/>
      <c r="R115" s="81">
        <f>('LÅST kalkuler foder'!R73-R109)/O76</f>
        <v>0.3328828828828827</v>
      </c>
    </row>
    <row r="116" spans="2:18" x14ac:dyDescent="0.25">
      <c r="B116" s="51"/>
      <c r="C116" s="108"/>
      <c r="D116" s="80"/>
      <c r="E116" s="108"/>
      <c r="F116" s="109"/>
      <c r="H116" s="71" t="s">
        <v>122</v>
      </c>
      <c r="I116" s="32" t="s">
        <v>124</v>
      </c>
      <c r="J116" s="33"/>
      <c r="K116" s="32"/>
      <c r="L116" s="66">
        <f>K76+L115</f>
        <v>4.3828828828828827</v>
      </c>
      <c r="N116" s="71" t="s">
        <v>122</v>
      </c>
      <c r="O116" s="32" t="s">
        <v>124</v>
      </c>
      <c r="P116" s="33"/>
      <c r="Q116" s="32"/>
      <c r="R116" s="81">
        <f>Q76+R115</f>
        <v>4.3828828828828827</v>
      </c>
    </row>
    <row r="117" spans="2:18" x14ac:dyDescent="0.25">
      <c r="B117" s="49"/>
      <c r="R117" s="68"/>
    </row>
    <row r="118" spans="2:18" x14ac:dyDescent="0.25">
      <c r="B118" s="51"/>
      <c r="H118" s="168" t="s">
        <v>45</v>
      </c>
      <c r="I118" s="168"/>
      <c r="J118" s="168"/>
      <c r="K118" s="168"/>
      <c r="L118" s="168"/>
      <c r="N118" s="168" t="s">
        <v>45</v>
      </c>
      <c r="O118" s="168"/>
      <c r="P118" s="168"/>
      <c r="Q118" s="168"/>
      <c r="R118" s="169"/>
    </row>
    <row r="119" spans="2:18" x14ac:dyDescent="0.25">
      <c r="B119" s="51"/>
      <c r="H119" s="168"/>
      <c r="I119" s="168"/>
      <c r="J119" s="168"/>
      <c r="K119" s="168"/>
      <c r="L119" s="168"/>
      <c r="N119" s="168"/>
      <c r="O119" s="168"/>
      <c r="P119" s="168"/>
      <c r="Q119" s="168"/>
      <c r="R119" s="169"/>
    </row>
    <row r="120" spans="2:18" x14ac:dyDescent="0.25">
      <c r="B120" s="51"/>
      <c r="H120" s="168"/>
      <c r="I120" s="168"/>
      <c r="J120" s="168"/>
      <c r="K120" s="168"/>
      <c r="L120" s="168"/>
      <c r="N120" s="168"/>
      <c r="O120" s="168"/>
      <c r="P120" s="168"/>
      <c r="Q120" s="168"/>
      <c r="R120" s="169"/>
    </row>
    <row r="121" spans="2:18" x14ac:dyDescent="0.25">
      <c r="B121" s="51"/>
      <c r="H121" s="168"/>
      <c r="I121" s="168"/>
      <c r="J121" s="168"/>
      <c r="K121" s="168"/>
      <c r="L121" s="168"/>
      <c r="N121" s="168"/>
      <c r="O121" s="168"/>
      <c r="P121" s="168"/>
      <c r="Q121" s="168"/>
      <c r="R121" s="169"/>
    </row>
    <row r="122" spans="2:18" x14ac:dyDescent="0.25">
      <c r="B122" s="49"/>
      <c r="H122" s="168"/>
      <c r="I122" s="168"/>
      <c r="J122" s="168"/>
      <c r="K122" s="168"/>
      <c r="L122" s="168"/>
      <c r="N122" s="168"/>
      <c r="O122" s="168"/>
      <c r="P122" s="168"/>
      <c r="Q122" s="168"/>
      <c r="R122" s="169"/>
    </row>
    <row r="123" spans="2:18" x14ac:dyDescent="0.25">
      <c r="B123" s="61" t="s">
        <v>16</v>
      </c>
      <c r="C123" s="84"/>
      <c r="D123" s="84"/>
      <c r="E123" s="84"/>
      <c r="F123" s="84"/>
      <c r="G123" s="84"/>
      <c r="H123" s="62" t="s">
        <v>16</v>
      </c>
      <c r="I123" s="84"/>
      <c r="J123" s="84"/>
      <c r="K123" s="84"/>
      <c r="L123" s="84"/>
      <c r="M123" s="84"/>
      <c r="N123" s="62" t="s">
        <v>16</v>
      </c>
      <c r="O123" s="84"/>
      <c r="P123" s="84"/>
      <c r="Q123" s="84"/>
      <c r="R123" s="85"/>
    </row>
    <row r="124" spans="2:18" x14ac:dyDescent="0.25">
      <c r="B124" s="28"/>
      <c r="H124" s="28"/>
      <c r="N124" s="28"/>
    </row>
    <row r="125" spans="2:18" x14ac:dyDescent="0.25">
      <c r="B125" s="28"/>
      <c r="H125" s="28"/>
      <c r="N125" s="28"/>
    </row>
    <row r="126" spans="2:18" x14ac:dyDescent="0.25">
      <c r="B126" s="28"/>
      <c r="H126" s="28"/>
      <c r="N126" s="28"/>
    </row>
    <row r="127" spans="2:18" x14ac:dyDescent="0.25">
      <c r="B127" s="28"/>
      <c r="H127" s="28"/>
      <c r="N127" s="28"/>
    </row>
    <row r="128" spans="2:18" x14ac:dyDescent="0.25">
      <c r="B128" s="28"/>
      <c r="H128" s="28"/>
      <c r="N128" s="28"/>
    </row>
    <row r="129" spans="2:18" x14ac:dyDescent="0.25">
      <c r="B129" s="28"/>
      <c r="N129" s="28"/>
    </row>
    <row r="130" spans="2:18" x14ac:dyDescent="0.25">
      <c r="B130" s="46" t="s">
        <v>46</v>
      </c>
      <c r="C130" s="47" t="s">
        <v>86</v>
      </c>
      <c r="D130" s="47">
        <f>'START HER'!$F$24</f>
        <v>15</v>
      </c>
      <c r="E130" s="47" t="s">
        <v>76</v>
      </c>
      <c r="F130" s="47"/>
      <c r="G130" s="47"/>
      <c r="H130" s="47" t="s">
        <v>46</v>
      </c>
      <c r="I130" s="47" t="s">
        <v>86</v>
      </c>
      <c r="J130" s="47">
        <f>'START HER'!$F$24</f>
        <v>15</v>
      </c>
      <c r="K130" s="47" t="s">
        <v>76</v>
      </c>
      <c r="L130" s="47"/>
      <c r="M130" s="47"/>
      <c r="N130" s="47" t="s">
        <v>46</v>
      </c>
      <c r="O130" s="47" t="s">
        <v>86</v>
      </c>
      <c r="P130" s="47">
        <f>'START HER'!$F$24</f>
        <v>15</v>
      </c>
      <c r="Q130" s="47" t="s">
        <v>76</v>
      </c>
      <c r="R130" s="67"/>
    </row>
    <row r="131" spans="2:18" x14ac:dyDescent="0.25">
      <c r="B131" s="49" t="s">
        <v>1</v>
      </c>
      <c r="C131" s="28" t="s">
        <v>2</v>
      </c>
      <c r="H131" s="28" t="s">
        <v>1</v>
      </c>
      <c r="I131" s="28" t="s">
        <v>2</v>
      </c>
      <c r="N131" s="28" t="s">
        <v>1</v>
      </c>
      <c r="O131" s="28" t="s">
        <v>2</v>
      </c>
      <c r="R131" s="68"/>
    </row>
    <row r="132" spans="2:18" x14ac:dyDescent="0.25">
      <c r="B132" s="49" t="s">
        <v>3</v>
      </c>
      <c r="C132" s="28" t="s">
        <v>4</v>
      </c>
      <c r="H132" s="28" t="s">
        <v>3</v>
      </c>
      <c r="I132" s="28" t="s">
        <v>4</v>
      </c>
      <c r="N132" s="28" t="s">
        <v>3</v>
      </c>
      <c r="O132" s="28" t="s">
        <v>4</v>
      </c>
      <c r="R132" s="68"/>
    </row>
    <row r="133" spans="2:18" x14ac:dyDescent="0.25">
      <c r="B133" s="49" t="s">
        <v>5</v>
      </c>
      <c r="C133" s="28" t="s">
        <v>6</v>
      </c>
      <c r="H133" s="28" t="s">
        <v>5</v>
      </c>
      <c r="I133" s="28" t="s">
        <v>6</v>
      </c>
      <c r="N133" s="28" t="s">
        <v>5</v>
      </c>
      <c r="O133" s="28" t="s">
        <v>6</v>
      </c>
      <c r="R133" s="68"/>
    </row>
    <row r="134" spans="2:18" x14ac:dyDescent="0.25">
      <c r="B134" s="49" t="s">
        <v>7</v>
      </c>
      <c r="C134" s="28" t="s">
        <v>66</v>
      </c>
      <c r="H134" s="28" t="s">
        <v>7</v>
      </c>
      <c r="I134" s="28" t="s">
        <v>72</v>
      </c>
      <c r="N134" s="28" t="s">
        <v>7</v>
      </c>
      <c r="O134" s="28" t="s">
        <v>8</v>
      </c>
      <c r="R134" s="68"/>
    </row>
    <row r="135" spans="2:18" x14ac:dyDescent="0.25">
      <c r="B135" s="49" t="s">
        <v>9</v>
      </c>
      <c r="C135" s="28" t="s">
        <v>10</v>
      </c>
      <c r="H135" s="28" t="s">
        <v>9</v>
      </c>
      <c r="I135" s="28" t="s">
        <v>10</v>
      </c>
      <c r="N135" s="28" t="s">
        <v>9</v>
      </c>
      <c r="O135" s="28" t="s">
        <v>10</v>
      </c>
      <c r="R135" s="68"/>
    </row>
    <row r="136" spans="2:18" x14ac:dyDescent="0.25">
      <c r="B136" s="51"/>
      <c r="R136" s="68"/>
    </row>
    <row r="137" spans="2:18" x14ac:dyDescent="0.25">
      <c r="B137" s="69" t="s">
        <v>11</v>
      </c>
      <c r="C137" s="30" t="s">
        <v>12</v>
      </c>
      <c r="D137" s="30" t="s">
        <v>13</v>
      </c>
      <c r="E137" s="30" t="s">
        <v>14</v>
      </c>
      <c r="F137" s="30" t="s">
        <v>15</v>
      </c>
      <c r="H137" s="29" t="s">
        <v>11</v>
      </c>
      <c r="I137" s="30" t="s">
        <v>12</v>
      </c>
      <c r="J137" s="30" t="s">
        <v>13</v>
      </c>
      <c r="K137" s="30" t="s">
        <v>14</v>
      </c>
      <c r="L137" s="30" t="s">
        <v>15</v>
      </c>
      <c r="N137" s="29" t="s">
        <v>11</v>
      </c>
      <c r="O137" s="30" t="s">
        <v>12</v>
      </c>
      <c r="P137" s="30" t="s">
        <v>13</v>
      </c>
      <c r="Q137" s="30" t="s">
        <v>14</v>
      </c>
      <c r="R137" s="70" t="s">
        <v>15</v>
      </c>
    </row>
    <row r="138" spans="2:18" x14ac:dyDescent="0.25">
      <c r="B138" s="71" t="s">
        <v>18</v>
      </c>
      <c r="C138" s="32"/>
      <c r="D138" s="33" t="s">
        <v>13</v>
      </c>
      <c r="E138" s="32"/>
      <c r="F138" s="32"/>
      <c r="H138" s="31" t="s">
        <v>18</v>
      </c>
      <c r="I138" s="32"/>
      <c r="J138" s="33" t="s">
        <v>13</v>
      </c>
      <c r="K138" s="32"/>
      <c r="L138" s="32"/>
      <c r="N138" s="31" t="s">
        <v>18</v>
      </c>
      <c r="O138" s="32"/>
      <c r="P138" s="33" t="s">
        <v>13</v>
      </c>
      <c r="Q138" s="32"/>
      <c r="R138" s="72"/>
    </row>
    <row r="139" spans="2:18" s="40" customFormat="1" x14ac:dyDescent="0.25">
      <c r="B139" s="73" t="s">
        <v>47</v>
      </c>
      <c r="C139" s="89">
        <v>2500</v>
      </c>
      <c r="D139" s="33" t="s">
        <v>20</v>
      </c>
      <c r="E139" s="93">
        <f>'START HER'!E69/100</f>
        <v>5.5</v>
      </c>
      <c r="F139" s="89">
        <f>C139*E139</f>
        <v>13750</v>
      </c>
      <c r="G139" s="27"/>
      <c r="H139" s="34" t="s">
        <v>47</v>
      </c>
      <c r="I139" s="89">
        <v>2500</v>
      </c>
      <c r="J139" s="33" t="s">
        <v>20</v>
      </c>
      <c r="K139" s="93">
        <f>E139</f>
        <v>5.5</v>
      </c>
      <c r="L139" s="89">
        <f>I139*K139</f>
        <v>13750</v>
      </c>
      <c r="M139" s="27"/>
      <c r="N139" s="34" t="s">
        <v>47</v>
      </c>
      <c r="O139" s="89">
        <v>2000</v>
      </c>
      <c r="P139" s="33" t="s">
        <v>20</v>
      </c>
      <c r="Q139" s="93">
        <f>E139</f>
        <v>5.5</v>
      </c>
      <c r="R139" s="94">
        <f>O139*Q139</f>
        <v>11000</v>
      </c>
    </row>
    <row r="140" spans="2:18" s="40" customFormat="1" x14ac:dyDescent="0.25">
      <c r="B140" s="73" t="s">
        <v>21</v>
      </c>
      <c r="C140" s="89"/>
      <c r="D140" s="33" t="s">
        <v>22</v>
      </c>
      <c r="E140" s="89"/>
      <c r="F140" s="89">
        <v>870</v>
      </c>
      <c r="G140" s="27"/>
      <c r="H140" s="34" t="s">
        <v>21</v>
      </c>
      <c r="I140" s="89"/>
      <c r="J140" s="33" t="s">
        <v>22</v>
      </c>
      <c r="K140" s="89"/>
      <c r="L140" s="89">
        <v>870</v>
      </c>
      <c r="M140" s="27"/>
      <c r="N140" s="34" t="s">
        <v>21</v>
      </c>
      <c r="O140" s="89"/>
      <c r="P140" s="33" t="s">
        <v>22</v>
      </c>
      <c r="Q140" s="89"/>
      <c r="R140" s="94">
        <v>870</v>
      </c>
    </row>
    <row r="141" spans="2:18" ht="14.4" x14ac:dyDescent="0.3">
      <c r="B141" s="75" t="str">
        <f>B212</f>
        <v>Frarens med prisreduktion</v>
      </c>
      <c r="C141" s="90">
        <f t="shared" ref="C141:F141" si="40">C212</f>
        <v>-250</v>
      </c>
      <c r="D141" s="39" t="str">
        <f t="shared" si="40"/>
        <v>Kg</v>
      </c>
      <c r="E141" s="115">
        <f t="shared" si="40"/>
        <v>0.5</v>
      </c>
      <c r="F141" s="90">
        <f t="shared" si="40"/>
        <v>-125</v>
      </c>
      <c r="G141" s="40"/>
      <c r="H141" s="37" t="str">
        <f>B141</f>
        <v>Frarens med prisreduktion</v>
      </c>
      <c r="I141" s="90">
        <f t="shared" ref="I141:L142" si="41">C141</f>
        <v>-250</v>
      </c>
      <c r="J141" s="39" t="str">
        <f t="shared" si="41"/>
        <v>Kg</v>
      </c>
      <c r="K141" s="115">
        <f t="shared" si="41"/>
        <v>0.5</v>
      </c>
      <c r="L141" s="90">
        <f t="shared" si="41"/>
        <v>-125</v>
      </c>
      <c r="M141" s="40"/>
      <c r="N141" s="37" t="str">
        <f>H141</f>
        <v>Frarens med prisreduktion</v>
      </c>
      <c r="O141" s="90">
        <f t="shared" ref="O141:R142" si="42">I141</f>
        <v>-250</v>
      </c>
      <c r="P141" s="39" t="str">
        <f t="shared" si="42"/>
        <v>Kg</v>
      </c>
      <c r="Q141" s="115">
        <f t="shared" si="42"/>
        <v>0.5</v>
      </c>
      <c r="R141" s="95">
        <f t="shared" si="42"/>
        <v>-125</v>
      </c>
    </row>
    <row r="142" spans="2:18" ht="14.4" x14ac:dyDescent="0.3">
      <c r="B142" s="75" t="str">
        <f>B213</f>
        <v xml:space="preserve">Restriktioner på afgrødevalg </v>
      </c>
      <c r="C142" s="90"/>
      <c r="D142" s="39"/>
      <c r="E142" s="90"/>
      <c r="F142" s="90">
        <f>F213</f>
        <v>0</v>
      </c>
      <c r="G142" s="40"/>
      <c r="H142" s="37" t="str">
        <f>B142</f>
        <v xml:space="preserve">Restriktioner på afgrødevalg </v>
      </c>
      <c r="I142" s="90"/>
      <c r="J142" s="39"/>
      <c r="K142" s="90"/>
      <c r="L142" s="90">
        <f t="shared" si="41"/>
        <v>0</v>
      </c>
      <c r="M142" s="40"/>
      <c r="N142" s="37" t="str">
        <f>H142</f>
        <v xml:space="preserve">Restriktioner på afgrødevalg </v>
      </c>
      <c r="O142" s="90"/>
      <c r="P142" s="39"/>
      <c r="Q142" s="90"/>
      <c r="R142" s="95">
        <f t="shared" si="42"/>
        <v>0</v>
      </c>
    </row>
    <row r="143" spans="2:18" x14ac:dyDescent="0.25">
      <c r="B143" s="71" t="s">
        <v>23</v>
      </c>
      <c r="C143" s="91"/>
      <c r="D143" s="33" t="s">
        <v>13</v>
      </c>
      <c r="E143" s="91"/>
      <c r="F143" s="91">
        <f>SUM(F139:F142)</f>
        <v>14495</v>
      </c>
      <c r="H143" s="31" t="s">
        <v>23</v>
      </c>
      <c r="I143" s="91"/>
      <c r="J143" s="33" t="s">
        <v>13</v>
      </c>
      <c r="K143" s="91"/>
      <c r="L143" s="91">
        <f>SUM(L139:L142)</f>
        <v>14495</v>
      </c>
      <c r="N143" s="31" t="s">
        <v>23</v>
      </c>
      <c r="O143" s="91"/>
      <c r="P143" s="33" t="s">
        <v>13</v>
      </c>
      <c r="Q143" s="91"/>
      <c r="R143" s="96">
        <f>SUM(R139:R142)</f>
        <v>11745</v>
      </c>
    </row>
    <row r="144" spans="2:18" x14ac:dyDescent="0.25">
      <c r="B144" s="73" t="s">
        <v>13</v>
      </c>
      <c r="C144" s="89"/>
      <c r="D144" s="33" t="s">
        <v>13</v>
      </c>
      <c r="E144" s="89"/>
      <c r="F144" s="89"/>
      <c r="H144" s="34" t="s">
        <v>13</v>
      </c>
      <c r="I144" s="89"/>
      <c r="J144" s="33" t="s">
        <v>13</v>
      </c>
      <c r="K144" s="89"/>
      <c r="L144" s="89"/>
      <c r="N144" s="34" t="s">
        <v>13</v>
      </c>
      <c r="O144" s="89"/>
      <c r="P144" s="33" t="s">
        <v>13</v>
      </c>
      <c r="Q144" s="89"/>
      <c r="R144" s="94"/>
    </row>
    <row r="145" spans="2:18" x14ac:dyDescent="0.25">
      <c r="B145" s="71" t="s">
        <v>24</v>
      </c>
      <c r="C145" s="91"/>
      <c r="D145" s="33" t="s">
        <v>13</v>
      </c>
      <c r="E145" s="91"/>
      <c r="F145" s="91"/>
      <c r="H145" s="31" t="s">
        <v>24</v>
      </c>
      <c r="I145" s="91"/>
      <c r="J145" s="33" t="s">
        <v>13</v>
      </c>
      <c r="K145" s="91"/>
      <c r="L145" s="91"/>
      <c r="N145" s="31" t="s">
        <v>24</v>
      </c>
      <c r="O145" s="91"/>
      <c r="P145" s="33" t="s">
        <v>13</v>
      </c>
      <c r="Q145" s="91"/>
      <c r="R145" s="96"/>
    </row>
    <row r="146" spans="2:18" x14ac:dyDescent="0.25">
      <c r="B146" s="73" t="s">
        <v>25</v>
      </c>
      <c r="C146" s="89">
        <v>-180</v>
      </c>
      <c r="D146" s="33" t="s">
        <v>20</v>
      </c>
      <c r="E146" s="93">
        <v>7</v>
      </c>
      <c r="F146" s="89">
        <f>C146*E146</f>
        <v>-1260</v>
      </c>
      <c r="H146" s="34" t="s">
        <v>25</v>
      </c>
      <c r="I146" s="89">
        <v>-180</v>
      </c>
      <c r="J146" s="33" t="s">
        <v>20</v>
      </c>
      <c r="K146" s="93">
        <v>7</v>
      </c>
      <c r="L146" s="89">
        <f>I146*K146</f>
        <v>-1260</v>
      </c>
      <c r="N146" s="34" t="s">
        <v>25</v>
      </c>
      <c r="O146" s="89">
        <v>-180</v>
      </c>
      <c r="P146" s="33" t="s">
        <v>20</v>
      </c>
      <c r="Q146" s="93">
        <v>7</v>
      </c>
      <c r="R146" s="94">
        <f>O146*Q146</f>
        <v>-1260</v>
      </c>
    </row>
    <row r="147" spans="2:18" ht="14.4" x14ac:dyDescent="0.3">
      <c r="B147" s="75" t="str">
        <f>B218</f>
        <v>Tillæg udsæd konsum ift. foder</v>
      </c>
      <c r="C147" s="92">
        <f>C146</f>
        <v>-180</v>
      </c>
      <c r="D147" s="39" t="str">
        <f t="shared" ref="D147:F147" si="43">D218</f>
        <v>Kg</v>
      </c>
      <c r="E147" s="115">
        <f t="shared" si="43"/>
        <v>1</v>
      </c>
      <c r="F147" s="90">
        <f t="shared" si="43"/>
        <v>-170</v>
      </c>
      <c r="H147" s="37" t="str">
        <f>B147</f>
        <v>Tillæg udsæd konsum ift. foder</v>
      </c>
      <c r="I147" s="90">
        <f t="shared" ref="I147:L148" si="44">C147</f>
        <v>-180</v>
      </c>
      <c r="J147" s="39" t="str">
        <f t="shared" si="44"/>
        <v>Kg</v>
      </c>
      <c r="K147" s="115">
        <f t="shared" si="44"/>
        <v>1</v>
      </c>
      <c r="L147" s="90">
        <f t="shared" si="44"/>
        <v>-170</v>
      </c>
      <c r="N147" s="37" t="str">
        <f>H147</f>
        <v>Tillæg udsæd konsum ift. foder</v>
      </c>
      <c r="O147" s="90">
        <f t="shared" ref="O147:R148" si="45">I147</f>
        <v>-180</v>
      </c>
      <c r="P147" s="39" t="str">
        <f t="shared" si="45"/>
        <v>Kg</v>
      </c>
      <c r="Q147" s="115">
        <f t="shared" si="45"/>
        <v>1</v>
      </c>
      <c r="R147" s="95">
        <f t="shared" si="45"/>
        <v>-170</v>
      </c>
    </row>
    <row r="148" spans="2:18" ht="14.4" x14ac:dyDescent="0.3">
      <c r="B148" s="75" t="str">
        <f>B219</f>
        <v>Parti afgrøde til rens af anlæg</v>
      </c>
      <c r="C148" s="90">
        <f t="shared" ref="C148:F148" si="46">C219</f>
        <v>-5</v>
      </c>
      <c r="D148" s="39" t="str">
        <f t="shared" si="46"/>
        <v>hkg</v>
      </c>
      <c r="E148" s="90">
        <f t="shared" si="46"/>
        <v>200</v>
      </c>
      <c r="F148" s="90">
        <f t="shared" si="46"/>
        <v>-66.666666666666671</v>
      </c>
      <c r="H148" s="37" t="str">
        <f>B148</f>
        <v>Parti afgrøde til rens af anlæg</v>
      </c>
      <c r="I148" s="90">
        <f t="shared" si="44"/>
        <v>-5</v>
      </c>
      <c r="J148" s="39" t="str">
        <f t="shared" si="44"/>
        <v>hkg</v>
      </c>
      <c r="K148" s="90">
        <f t="shared" si="44"/>
        <v>200</v>
      </c>
      <c r="L148" s="90">
        <f t="shared" si="44"/>
        <v>-66.666666666666671</v>
      </c>
      <c r="N148" s="37" t="str">
        <f>H148</f>
        <v>Parti afgrøde til rens af anlæg</v>
      </c>
      <c r="O148" s="90">
        <f t="shared" si="45"/>
        <v>-5</v>
      </c>
      <c r="P148" s="39" t="str">
        <f t="shared" si="45"/>
        <v>hkg</v>
      </c>
      <c r="Q148" s="90">
        <f t="shared" si="45"/>
        <v>200</v>
      </c>
      <c r="R148" s="95">
        <f t="shared" si="45"/>
        <v>-66.666666666666671</v>
      </c>
    </row>
    <row r="149" spans="2:18" x14ac:dyDescent="0.25">
      <c r="B149" s="71" t="s">
        <v>26</v>
      </c>
      <c r="C149" s="91"/>
      <c r="D149" s="33" t="s">
        <v>13</v>
      </c>
      <c r="E149" s="91"/>
      <c r="F149" s="91">
        <f>SUM(F146:F148)</f>
        <v>-1496.6666666666667</v>
      </c>
      <c r="H149" s="31" t="s">
        <v>26</v>
      </c>
      <c r="I149" s="91"/>
      <c r="J149" s="33" t="s">
        <v>13</v>
      </c>
      <c r="K149" s="91"/>
      <c r="L149" s="91">
        <f>SUM(L146:L148)</f>
        <v>-1496.6666666666667</v>
      </c>
      <c r="N149" s="31" t="s">
        <v>26</v>
      </c>
      <c r="O149" s="91"/>
      <c r="P149" s="33" t="s">
        <v>13</v>
      </c>
      <c r="Q149" s="91"/>
      <c r="R149" s="96">
        <f>SUM(R146:R148)</f>
        <v>-1496.6666666666667</v>
      </c>
    </row>
    <row r="150" spans="2:18" x14ac:dyDescent="0.25">
      <c r="B150" s="71" t="s">
        <v>27</v>
      </c>
      <c r="C150" s="91"/>
      <c r="D150" s="33" t="s">
        <v>13</v>
      </c>
      <c r="E150" s="91"/>
      <c r="F150" s="91">
        <f>SUM(F143,F149)</f>
        <v>12998.333333333334</v>
      </c>
      <c r="H150" s="31" t="s">
        <v>27</v>
      </c>
      <c r="I150" s="91"/>
      <c r="J150" s="33" t="s">
        <v>13</v>
      </c>
      <c r="K150" s="91"/>
      <c r="L150" s="91">
        <f>SUM(L143,L149)</f>
        <v>12998.333333333334</v>
      </c>
      <c r="N150" s="31" t="s">
        <v>27</v>
      </c>
      <c r="O150" s="91"/>
      <c r="P150" s="33" t="s">
        <v>13</v>
      </c>
      <c r="Q150" s="91"/>
      <c r="R150" s="96">
        <f>SUM(R143,R149)</f>
        <v>10248.333333333334</v>
      </c>
    </row>
    <row r="151" spans="2:18" x14ac:dyDescent="0.25">
      <c r="B151" s="73" t="s">
        <v>13</v>
      </c>
      <c r="C151" s="89"/>
      <c r="D151" s="33" t="s">
        <v>13</v>
      </c>
      <c r="E151" s="89"/>
      <c r="F151" s="89"/>
      <c r="H151" s="34" t="s">
        <v>13</v>
      </c>
      <c r="I151" s="89"/>
      <c r="J151" s="33" t="s">
        <v>13</v>
      </c>
      <c r="K151" s="89"/>
      <c r="L151" s="89"/>
      <c r="N151" s="34" t="s">
        <v>13</v>
      </c>
      <c r="O151" s="89"/>
      <c r="P151" s="33" t="s">
        <v>13</v>
      </c>
      <c r="Q151" s="89"/>
      <c r="R151" s="94"/>
    </row>
    <row r="152" spans="2:18" x14ac:dyDescent="0.25">
      <c r="B152" s="71" t="s">
        <v>28</v>
      </c>
      <c r="C152" s="91"/>
      <c r="D152" s="33" t="s">
        <v>13</v>
      </c>
      <c r="E152" s="91"/>
      <c r="F152" s="91"/>
      <c r="H152" s="31" t="s">
        <v>28</v>
      </c>
      <c r="I152" s="91"/>
      <c r="J152" s="33" t="s">
        <v>13</v>
      </c>
      <c r="K152" s="91"/>
      <c r="L152" s="91"/>
      <c r="N152" s="31" t="s">
        <v>28</v>
      </c>
      <c r="O152" s="91"/>
      <c r="P152" s="33" t="s">
        <v>13</v>
      </c>
      <c r="Q152" s="91"/>
      <c r="R152" s="96"/>
    </row>
    <row r="153" spans="2:18" s="40" customFormat="1" x14ac:dyDescent="0.25">
      <c r="B153" s="73" t="s">
        <v>29</v>
      </c>
      <c r="C153" s="89">
        <v>-1</v>
      </c>
      <c r="D153" s="33" t="s">
        <v>13</v>
      </c>
      <c r="E153" s="89">
        <v>607.5</v>
      </c>
      <c r="F153" s="89">
        <f t="shared" ref="F153:F169" si="47">C153*E153</f>
        <v>-607.5</v>
      </c>
      <c r="G153" s="27"/>
      <c r="H153" s="34" t="s">
        <v>29</v>
      </c>
      <c r="I153" s="89">
        <v>-1</v>
      </c>
      <c r="J153" s="33" t="s">
        <v>13</v>
      </c>
      <c r="K153" s="89">
        <v>653</v>
      </c>
      <c r="L153" s="89">
        <f t="shared" ref="L153:L173" si="48">I153*K153</f>
        <v>-653</v>
      </c>
      <c r="M153" s="27"/>
      <c r="N153" s="34" t="s">
        <v>29</v>
      </c>
      <c r="O153" s="89">
        <v>-1</v>
      </c>
      <c r="P153" s="33" t="s">
        <v>13</v>
      </c>
      <c r="Q153" s="89">
        <v>725</v>
      </c>
      <c r="R153" s="94">
        <f t="shared" ref="R153:R169" si="49">O153*Q153</f>
        <v>-725</v>
      </c>
    </row>
    <row r="154" spans="2:18" x14ac:dyDescent="0.25">
      <c r="B154" s="73" t="s">
        <v>30</v>
      </c>
      <c r="C154" s="89">
        <v>-3</v>
      </c>
      <c r="D154" s="33" t="s">
        <v>13</v>
      </c>
      <c r="E154" s="89">
        <v>203</v>
      </c>
      <c r="F154" s="89">
        <f t="shared" si="47"/>
        <v>-609</v>
      </c>
      <c r="H154" s="34" t="s">
        <v>30</v>
      </c>
      <c r="I154" s="89">
        <v>-3</v>
      </c>
      <c r="J154" s="33" t="s">
        <v>13</v>
      </c>
      <c r="K154" s="89">
        <v>203</v>
      </c>
      <c r="L154" s="89">
        <f t="shared" si="48"/>
        <v>-609</v>
      </c>
      <c r="N154" s="34" t="s">
        <v>30</v>
      </c>
      <c r="O154" s="89">
        <v>-3</v>
      </c>
      <c r="P154" s="33" t="s">
        <v>13</v>
      </c>
      <c r="Q154" s="89">
        <v>225</v>
      </c>
      <c r="R154" s="94">
        <f t="shared" si="49"/>
        <v>-675</v>
      </c>
    </row>
    <row r="155" spans="2:18" ht="14.4" x14ac:dyDescent="0.3">
      <c r="B155" s="75" t="str">
        <f>B228</f>
        <v>Rengøring af såmaskine inden såning (time)</v>
      </c>
      <c r="C155" s="90">
        <f t="shared" ref="C155:F155" si="50">C228</f>
        <v>-1</v>
      </c>
      <c r="D155" s="39" t="str">
        <f t="shared" si="50"/>
        <v>timer pr. såning</v>
      </c>
      <c r="E155" s="90">
        <f t="shared" si="50"/>
        <v>225</v>
      </c>
      <c r="F155" s="90">
        <f t="shared" si="50"/>
        <v>-15</v>
      </c>
      <c r="G155" s="40"/>
      <c r="H155" s="37" t="str">
        <f>B155</f>
        <v>Rengøring af såmaskine inden såning (time)</v>
      </c>
      <c r="I155" s="90">
        <f t="shared" ref="I155:L155" si="51">C155</f>
        <v>-1</v>
      </c>
      <c r="J155" s="39" t="str">
        <f t="shared" si="51"/>
        <v>timer pr. såning</v>
      </c>
      <c r="K155" s="90">
        <f t="shared" si="51"/>
        <v>225</v>
      </c>
      <c r="L155" s="90">
        <f t="shared" si="51"/>
        <v>-15</v>
      </c>
      <c r="M155" s="40"/>
      <c r="N155" s="37" t="str">
        <f>H155</f>
        <v>Rengøring af såmaskine inden såning (time)</v>
      </c>
      <c r="O155" s="90">
        <f t="shared" ref="O155:R155" si="52">I155</f>
        <v>-1</v>
      </c>
      <c r="P155" s="39" t="str">
        <f t="shared" si="52"/>
        <v>timer pr. såning</v>
      </c>
      <c r="Q155" s="90">
        <f t="shared" si="52"/>
        <v>225</v>
      </c>
      <c r="R155" s="95">
        <f t="shared" si="52"/>
        <v>-15</v>
      </c>
    </row>
    <row r="156" spans="2:18" x14ac:dyDescent="0.25">
      <c r="B156" s="73" t="s">
        <v>31</v>
      </c>
      <c r="C156" s="89">
        <v>-1</v>
      </c>
      <c r="D156" s="33" t="s">
        <v>13</v>
      </c>
      <c r="E156" s="89">
        <v>400</v>
      </c>
      <c r="F156" s="89">
        <f t="shared" si="47"/>
        <v>-400</v>
      </c>
      <c r="H156" s="34" t="s">
        <v>31</v>
      </c>
      <c r="I156" s="89">
        <v>-1</v>
      </c>
      <c r="J156" s="33" t="s">
        <v>13</v>
      </c>
      <c r="K156" s="89">
        <v>400</v>
      </c>
      <c r="L156" s="89">
        <f t="shared" si="48"/>
        <v>-400</v>
      </c>
      <c r="N156" s="34" t="s">
        <v>31</v>
      </c>
      <c r="O156" s="89">
        <v>-1</v>
      </c>
      <c r="P156" s="33" t="s">
        <v>13</v>
      </c>
      <c r="Q156" s="89">
        <v>400</v>
      </c>
      <c r="R156" s="94">
        <f t="shared" si="49"/>
        <v>-400</v>
      </c>
    </row>
    <row r="157" spans="2:18" s="40" customFormat="1" x14ac:dyDescent="0.25">
      <c r="B157" s="73" t="s">
        <v>32</v>
      </c>
      <c r="C157" s="89">
        <v>-1</v>
      </c>
      <c r="D157" s="33" t="s">
        <v>13</v>
      </c>
      <c r="E157" s="89">
        <v>175</v>
      </c>
      <c r="F157" s="89">
        <f t="shared" si="47"/>
        <v>-175</v>
      </c>
      <c r="G157" s="27"/>
      <c r="H157" s="34" t="s">
        <v>32</v>
      </c>
      <c r="I157" s="89">
        <v>-1</v>
      </c>
      <c r="J157" s="33" t="s">
        <v>13</v>
      </c>
      <c r="K157" s="89">
        <v>175</v>
      </c>
      <c r="L157" s="89">
        <f t="shared" si="48"/>
        <v>-175</v>
      </c>
      <c r="M157" s="27"/>
      <c r="N157" s="34" t="s">
        <v>32</v>
      </c>
      <c r="O157" s="89">
        <v>-1</v>
      </c>
      <c r="P157" s="33" t="s">
        <v>13</v>
      </c>
      <c r="Q157" s="89">
        <v>175</v>
      </c>
      <c r="R157" s="94">
        <f t="shared" si="49"/>
        <v>-175</v>
      </c>
    </row>
    <row r="158" spans="2:18" s="40" customFormat="1" x14ac:dyDescent="0.25">
      <c r="B158" s="73" t="s">
        <v>33</v>
      </c>
      <c r="C158" s="89">
        <v>-3</v>
      </c>
      <c r="D158" s="33" t="s">
        <v>13</v>
      </c>
      <c r="E158" s="89">
        <v>160</v>
      </c>
      <c r="F158" s="89">
        <f t="shared" si="47"/>
        <v>-480</v>
      </c>
      <c r="G158" s="27"/>
      <c r="H158" s="34" t="s">
        <v>33</v>
      </c>
      <c r="I158" s="89">
        <v>-3</v>
      </c>
      <c r="J158" s="33" t="s">
        <v>13</v>
      </c>
      <c r="K158" s="89">
        <v>175</v>
      </c>
      <c r="L158" s="89">
        <f t="shared" si="48"/>
        <v>-525</v>
      </c>
      <c r="M158" s="27"/>
      <c r="N158" s="34" t="s">
        <v>33</v>
      </c>
      <c r="O158" s="35">
        <v>-3</v>
      </c>
      <c r="P158" s="33" t="s">
        <v>13</v>
      </c>
      <c r="Q158" s="89">
        <v>160</v>
      </c>
      <c r="R158" s="94">
        <f t="shared" si="49"/>
        <v>-480</v>
      </c>
    </row>
    <row r="159" spans="2:18" s="40" customFormat="1" ht="14.4" x14ac:dyDescent="0.3">
      <c r="B159" s="75" t="str">
        <f>B231</f>
        <v>Lugning (time)</v>
      </c>
      <c r="C159" s="90">
        <f t="shared" ref="C159:F159" si="53">C231</f>
        <v>0</v>
      </c>
      <c r="D159" s="39" t="str">
        <f t="shared" si="53"/>
        <v>timer pr. ha</v>
      </c>
      <c r="E159" s="90">
        <f t="shared" si="53"/>
        <v>225</v>
      </c>
      <c r="F159" s="90">
        <f t="shared" si="53"/>
        <v>0</v>
      </c>
      <c r="H159" s="37" t="str">
        <f>B159</f>
        <v>Lugning (time)</v>
      </c>
      <c r="I159" s="45">
        <f t="shared" ref="I159:L165" si="54">C159</f>
        <v>0</v>
      </c>
      <c r="J159" s="39"/>
      <c r="K159" s="45">
        <f t="shared" si="54"/>
        <v>225</v>
      </c>
      <c r="L159" s="45">
        <f t="shared" si="54"/>
        <v>0</v>
      </c>
      <c r="N159" s="37" t="str">
        <f>H159</f>
        <v>Lugning (time)</v>
      </c>
      <c r="O159" s="45">
        <f>I159</f>
        <v>0</v>
      </c>
      <c r="P159" s="39"/>
      <c r="Q159" s="45">
        <f>K159</f>
        <v>225</v>
      </c>
      <c r="R159" s="88">
        <f>L159</f>
        <v>0</v>
      </c>
    </row>
    <row r="160" spans="2:18" s="40" customFormat="1" ht="14.4" x14ac:dyDescent="0.3">
      <c r="B160" s="75" t="str">
        <f t="shared" ref="B160:F165" si="55">B232</f>
        <v>Ekstra rengøring af mejetærsker (time)</v>
      </c>
      <c r="C160" s="90">
        <f t="shared" si="55"/>
        <v>-2</v>
      </c>
      <c r="D160" s="39" t="str">
        <f t="shared" si="55"/>
        <v>timer pr. høst</v>
      </c>
      <c r="E160" s="90">
        <f t="shared" si="55"/>
        <v>225</v>
      </c>
      <c r="F160" s="90">
        <f t="shared" si="55"/>
        <v>-30</v>
      </c>
      <c r="H160" s="37" t="str">
        <f t="shared" ref="H160:H165" si="56">B160</f>
        <v>Ekstra rengøring af mejetærsker (time)</v>
      </c>
      <c r="I160" s="45">
        <f t="shared" si="54"/>
        <v>-2</v>
      </c>
      <c r="J160" s="39" t="str">
        <f t="shared" si="54"/>
        <v>timer pr. høst</v>
      </c>
      <c r="K160" s="45">
        <f t="shared" si="54"/>
        <v>225</v>
      </c>
      <c r="L160" s="45">
        <f t="shared" si="54"/>
        <v>-30</v>
      </c>
      <c r="N160" s="37" t="str">
        <f t="shared" ref="N160:R165" si="57">H160</f>
        <v>Ekstra rengøring af mejetærsker (time)</v>
      </c>
      <c r="O160" s="45">
        <f t="shared" si="57"/>
        <v>-2</v>
      </c>
      <c r="P160" s="39" t="str">
        <f t="shared" si="57"/>
        <v>timer pr. høst</v>
      </c>
      <c r="Q160" s="45">
        <f t="shared" si="57"/>
        <v>225</v>
      </c>
      <c r="R160" s="88">
        <f t="shared" si="57"/>
        <v>-30</v>
      </c>
    </row>
    <row r="161" spans="2:18" s="40" customFormat="1" ht="14.4" x14ac:dyDescent="0.3">
      <c r="B161" s="75" t="str">
        <f t="shared" si="55"/>
        <v>Ekstra rengøring af vogne  (time)</v>
      </c>
      <c r="C161" s="90">
        <f t="shared" si="55"/>
        <v>-1</v>
      </c>
      <c r="D161" s="39" t="str">
        <f t="shared" si="55"/>
        <v>timer pr. høst</v>
      </c>
      <c r="E161" s="90">
        <f t="shared" si="55"/>
        <v>225</v>
      </c>
      <c r="F161" s="90">
        <f t="shared" si="55"/>
        <v>-15</v>
      </c>
      <c r="H161" s="37" t="str">
        <f t="shared" si="56"/>
        <v>Ekstra rengøring af vogne  (time)</v>
      </c>
      <c r="I161" s="45">
        <f t="shared" si="54"/>
        <v>-1</v>
      </c>
      <c r="J161" s="39" t="str">
        <f t="shared" si="54"/>
        <v>timer pr. høst</v>
      </c>
      <c r="K161" s="45">
        <f t="shared" si="54"/>
        <v>225</v>
      </c>
      <c r="L161" s="45">
        <f t="shared" si="54"/>
        <v>-15</v>
      </c>
      <c r="N161" s="37" t="str">
        <f t="shared" si="57"/>
        <v>Ekstra rengøring af vogne  (time)</v>
      </c>
      <c r="O161" s="45">
        <f t="shared" si="57"/>
        <v>-1</v>
      </c>
      <c r="P161" s="39" t="str">
        <f t="shared" si="57"/>
        <v>timer pr. høst</v>
      </c>
      <c r="Q161" s="45">
        <f t="shared" si="57"/>
        <v>225</v>
      </c>
      <c r="R161" s="88">
        <f t="shared" si="57"/>
        <v>-15</v>
      </c>
    </row>
    <row r="162" spans="2:18" s="40" customFormat="1" ht="14.4" x14ac:dyDescent="0.3">
      <c r="B162" s="75" t="str">
        <f t="shared" si="55"/>
        <v>Ekstra rengøring af silo/lager (time)</v>
      </c>
      <c r="C162" s="90">
        <f t="shared" si="55"/>
        <v>-4</v>
      </c>
      <c r="D162" s="39" t="str">
        <f t="shared" si="55"/>
        <v>timer pr. høst</v>
      </c>
      <c r="E162" s="90">
        <f t="shared" si="55"/>
        <v>225</v>
      </c>
      <c r="F162" s="90">
        <f t="shared" si="55"/>
        <v>-60</v>
      </c>
      <c r="H162" s="37" t="str">
        <f t="shared" si="56"/>
        <v>Ekstra rengøring af silo/lager (time)</v>
      </c>
      <c r="I162" s="45">
        <f t="shared" si="54"/>
        <v>-4</v>
      </c>
      <c r="J162" s="39" t="str">
        <f t="shared" si="54"/>
        <v>timer pr. høst</v>
      </c>
      <c r="K162" s="45">
        <f t="shared" si="54"/>
        <v>225</v>
      </c>
      <c r="L162" s="45">
        <f t="shared" si="54"/>
        <v>-60</v>
      </c>
      <c r="N162" s="37" t="str">
        <f t="shared" si="57"/>
        <v>Ekstra rengøring af silo/lager (time)</v>
      </c>
      <c r="O162" s="45">
        <f t="shared" si="57"/>
        <v>-4</v>
      </c>
      <c r="P162" s="39" t="str">
        <f t="shared" si="57"/>
        <v>timer pr. høst</v>
      </c>
      <c r="Q162" s="45">
        <f t="shared" si="57"/>
        <v>225</v>
      </c>
      <c r="R162" s="88">
        <f t="shared" si="57"/>
        <v>-60</v>
      </c>
    </row>
    <row r="163" spans="2:18" s="40" customFormat="1" ht="14.4" x14ac:dyDescent="0.3">
      <c r="B163" s="75" t="str">
        <f t="shared" si="55"/>
        <v>Ekstra rengøring af transportanlæg (time)</v>
      </c>
      <c r="C163" s="90">
        <f t="shared" si="55"/>
        <v>-2</v>
      </c>
      <c r="D163" s="39" t="str">
        <f t="shared" si="55"/>
        <v>timer pr. høst</v>
      </c>
      <c r="E163" s="90">
        <f t="shared" si="55"/>
        <v>225</v>
      </c>
      <c r="F163" s="90">
        <f t="shared" si="55"/>
        <v>-30</v>
      </c>
      <c r="H163" s="37" t="str">
        <f t="shared" si="56"/>
        <v>Ekstra rengøring af transportanlæg (time)</v>
      </c>
      <c r="I163" s="45">
        <f t="shared" si="54"/>
        <v>-2</v>
      </c>
      <c r="J163" s="39" t="str">
        <f t="shared" si="54"/>
        <v>timer pr. høst</v>
      </c>
      <c r="K163" s="45">
        <f t="shared" si="54"/>
        <v>225</v>
      </c>
      <c r="L163" s="45">
        <f t="shared" si="54"/>
        <v>-30</v>
      </c>
      <c r="N163" s="37" t="str">
        <f t="shared" si="57"/>
        <v>Ekstra rengøring af transportanlæg (time)</v>
      </c>
      <c r="O163" s="45">
        <f t="shared" si="57"/>
        <v>-2</v>
      </c>
      <c r="P163" s="39" t="str">
        <f t="shared" si="57"/>
        <v>timer pr. høst</v>
      </c>
      <c r="Q163" s="45">
        <f t="shared" si="57"/>
        <v>225</v>
      </c>
      <c r="R163" s="88">
        <f t="shared" si="57"/>
        <v>-30</v>
      </c>
    </row>
    <row r="164" spans="2:18" ht="14.4" x14ac:dyDescent="0.3">
      <c r="B164" s="75" t="str">
        <f t="shared" si="55"/>
        <v>Ekstra skadedyrssikring</v>
      </c>
      <c r="C164" s="90">
        <f t="shared" si="55"/>
        <v>-1</v>
      </c>
      <c r="D164" s="39" t="str">
        <f t="shared" si="55"/>
        <v>stk.</v>
      </c>
      <c r="E164" s="90">
        <f t="shared" si="55"/>
        <v>0</v>
      </c>
      <c r="F164" s="90">
        <f t="shared" si="55"/>
        <v>-20</v>
      </c>
      <c r="G164" s="40"/>
      <c r="H164" s="37" t="str">
        <f t="shared" si="56"/>
        <v>Ekstra skadedyrssikring</v>
      </c>
      <c r="I164" s="45">
        <f t="shared" si="54"/>
        <v>-1</v>
      </c>
      <c r="J164" s="39" t="str">
        <f t="shared" si="54"/>
        <v>stk.</v>
      </c>
      <c r="K164" s="45">
        <f t="shared" si="54"/>
        <v>0</v>
      </c>
      <c r="L164" s="45">
        <f t="shared" si="54"/>
        <v>-20</v>
      </c>
      <c r="M164" s="40"/>
      <c r="N164" s="37" t="str">
        <f t="shared" si="57"/>
        <v>Ekstra skadedyrssikring</v>
      </c>
      <c r="O164" s="45">
        <f t="shared" si="57"/>
        <v>-1</v>
      </c>
      <c r="P164" s="39" t="str">
        <f t="shared" si="57"/>
        <v>stk.</v>
      </c>
      <c r="Q164" s="45">
        <f t="shared" si="57"/>
        <v>0</v>
      </c>
      <c r="R164" s="88">
        <f t="shared" si="57"/>
        <v>-20</v>
      </c>
    </row>
    <row r="165" spans="2:18" ht="14.4" x14ac:dyDescent="0.3">
      <c r="B165" s="75" t="str">
        <f t="shared" si="55"/>
        <v>Skårlægning</v>
      </c>
      <c r="C165" s="90">
        <f t="shared" si="55"/>
        <v>-1</v>
      </c>
      <c r="D165" s="39"/>
      <c r="E165" s="90">
        <f t="shared" si="55"/>
        <v>500</v>
      </c>
      <c r="F165" s="90">
        <f t="shared" si="55"/>
        <v>-500</v>
      </c>
      <c r="G165" s="40"/>
      <c r="H165" s="37" t="str">
        <f t="shared" si="56"/>
        <v>Skårlægning</v>
      </c>
      <c r="I165" s="45">
        <f t="shared" si="54"/>
        <v>-1</v>
      </c>
      <c r="J165" s="39"/>
      <c r="K165" s="45">
        <f t="shared" si="54"/>
        <v>500</v>
      </c>
      <c r="L165" s="45">
        <f t="shared" si="54"/>
        <v>-500</v>
      </c>
      <c r="M165" s="40"/>
      <c r="N165" s="37" t="str">
        <f t="shared" si="57"/>
        <v>Skårlægning</v>
      </c>
      <c r="O165" s="45">
        <f t="shared" si="57"/>
        <v>-1</v>
      </c>
      <c r="P165" s="39"/>
      <c r="Q165" s="45">
        <f t="shared" si="57"/>
        <v>500</v>
      </c>
      <c r="R165" s="88">
        <f t="shared" si="57"/>
        <v>-500</v>
      </c>
    </row>
    <row r="166" spans="2:18" s="40" customFormat="1" x14ac:dyDescent="0.25">
      <c r="B166" s="73" t="s">
        <v>34</v>
      </c>
      <c r="C166" s="89">
        <v>-1</v>
      </c>
      <c r="D166" s="33" t="s">
        <v>13</v>
      </c>
      <c r="E166" s="89">
        <v>963</v>
      </c>
      <c r="F166" s="89">
        <f t="shared" si="47"/>
        <v>-963</v>
      </c>
      <c r="G166" s="27"/>
      <c r="H166" s="34" t="s">
        <v>34</v>
      </c>
      <c r="I166" s="35">
        <v>-1</v>
      </c>
      <c r="J166" s="33" t="s">
        <v>13</v>
      </c>
      <c r="K166" s="89">
        <v>963</v>
      </c>
      <c r="L166" s="89">
        <f t="shared" si="48"/>
        <v>-963</v>
      </c>
      <c r="M166" s="27"/>
      <c r="N166" s="34" t="s">
        <v>34</v>
      </c>
      <c r="O166" s="35">
        <v>-1</v>
      </c>
      <c r="P166" s="33" t="s">
        <v>13</v>
      </c>
      <c r="Q166" s="89">
        <v>875</v>
      </c>
      <c r="R166" s="94">
        <f t="shared" si="49"/>
        <v>-875</v>
      </c>
    </row>
    <row r="167" spans="2:18" x14ac:dyDescent="0.25">
      <c r="B167" s="73" t="s">
        <v>48</v>
      </c>
      <c r="C167" s="89">
        <v>-1</v>
      </c>
      <c r="D167" s="33" t="s">
        <v>13</v>
      </c>
      <c r="E167" s="89">
        <v>325</v>
      </c>
      <c r="F167" s="89">
        <f t="shared" si="47"/>
        <v>-325</v>
      </c>
      <c r="H167" s="34" t="s">
        <v>48</v>
      </c>
      <c r="I167" s="35">
        <v>-1</v>
      </c>
      <c r="J167" s="33" t="s">
        <v>13</v>
      </c>
      <c r="K167" s="89">
        <v>325</v>
      </c>
      <c r="L167" s="89">
        <f t="shared" si="48"/>
        <v>-325</v>
      </c>
      <c r="N167" s="34" t="s">
        <v>48</v>
      </c>
      <c r="O167" s="89">
        <v>-1</v>
      </c>
      <c r="P167" s="33" t="s">
        <v>13</v>
      </c>
      <c r="Q167" s="89">
        <v>325</v>
      </c>
      <c r="R167" s="94">
        <f t="shared" si="49"/>
        <v>-325</v>
      </c>
    </row>
    <row r="168" spans="2:18" ht="14.4" x14ac:dyDescent="0.3">
      <c r="B168" s="75" t="str">
        <f>B240</f>
        <v>Ekstra skånsomhed ved håndtering</v>
      </c>
      <c r="C168" s="90">
        <f t="shared" ref="C168:F168" si="58">C240</f>
        <v>-1</v>
      </c>
      <c r="D168" s="39"/>
      <c r="E168" s="90">
        <f t="shared" si="58"/>
        <v>100</v>
      </c>
      <c r="F168" s="90">
        <f t="shared" si="58"/>
        <v>-100</v>
      </c>
      <c r="G168" s="40"/>
      <c r="H168" s="37" t="str">
        <f>B168</f>
        <v>Ekstra skånsomhed ved håndtering</v>
      </c>
      <c r="I168" s="45">
        <f t="shared" ref="I168:L168" si="59">C168</f>
        <v>-1</v>
      </c>
      <c r="J168" s="39"/>
      <c r="K168" s="45">
        <f t="shared" si="59"/>
        <v>100</v>
      </c>
      <c r="L168" s="45">
        <f t="shared" si="59"/>
        <v>-100</v>
      </c>
      <c r="M168" s="40"/>
      <c r="N168" s="37" t="str">
        <f>H168</f>
        <v>Ekstra skånsomhed ved håndtering</v>
      </c>
      <c r="O168" s="45">
        <f t="shared" ref="O168:R168" si="60">I168</f>
        <v>-1</v>
      </c>
      <c r="P168" s="39"/>
      <c r="Q168" s="45">
        <f t="shared" si="60"/>
        <v>100</v>
      </c>
      <c r="R168" s="88">
        <f t="shared" si="60"/>
        <v>-100</v>
      </c>
    </row>
    <row r="169" spans="2:18" s="40" customFormat="1" x14ac:dyDescent="0.25">
      <c r="B169" s="73" t="s">
        <v>44</v>
      </c>
      <c r="C169" s="89">
        <v>-2500</v>
      </c>
      <c r="D169" s="33" t="s">
        <v>13</v>
      </c>
      <c r="E169" s="93">
        <v>0.14499999999999999</v>
      </c>
      <c r="F169" s="89">
        <f t="shared" si="47"/>
        <v>-362.5</v>
      </c>
      <c r="G169" s="27"/>
      <c r="H169" s="34" t="s">
        <v>44</v>
      </c>
      <c r="I169" s="89">
        <v>-2500</v>
      </c>
      <c r="J169" s="33" t="s">
        <v>13</v>
      </c>
      <c r="K169" s="93">
        <v>0.14499999999999999</v>
      </c>
      <c r="L169" s="89">
        <f t="shared" si="48"/>
        <v>-362.5</v>
      </c>
      <c r="M169" s="27"/>
      <c r="N169" s="34" t="s">
        <v>44</v>
      </c>
      <c r="O169" s="89">
        <v>-2000</v>
      </c>
      <c r="P169" s="33" t="s">
        <v>13</v>
      </c>
      <c r="Q169" s="93">
        <v>0.14499999999999999</v>
      </c>
      <c r="R169" s="94">
        <f t="shared" si="49"/>
        <v>-290</v>
      </c>
    </row>
    <row r="170" spans="2:18" x14ac:dyDescent="0.25">
      <c r="B170" s="73" t="s">
        <v>37</v>
      </c>
      <c r="C170" s="89"/>
      <c r="D170" s="33" t="s">
        <v>13</v>
      </c>
      <c r="E170" s="89"/>
      <c r="F170" s="89">
        <v>-800</v>
      </c>
      <c r="H170" s="34" t="s">
        <v>73</v>
      </c>
      <c r="I170" s="89">
        <v>-1</v>
      </c>
      <c r="J170" s="33" t="s">
        <v>13</v>
      </c>
      <c r="K170" s="89">
        <v>1225</v>
      </c>
      <c r="L170" s="89">
        <f t="shared" si="48"/>
        <v>-1225</v>
      </c>
      <c r="N170" s="34" t="s">
        <v>37</v>
      </c>
      <c r="O170" s="89"/>
      <c r="P170" s="33" t="s">
        <v>13</v>
      </c>
      <c r="Q170" s="89"/>
      <c r="R170" s="94">
        <v>-800</v>
      </c>
    </row>
    <row r="171" spans="2:18" ht="14.4" x14ac:dyDescent="0.3">
      <c r="B171" s="75" t="str">
        <f>'KAN ÆNDRES kalkuler konsum'!B245</f>
        <v>Øvrige ekstraomkostninger konsum</v>
      </c>
      <c r="C171" s="90">
        <f>'KAN ÆNDRES kalkuler konsum'!C245</f>
        <v>-1</v>
      </c>
      <c r="D171" s="39"/>
      <c r="E171" s="90">
        <f>'KAN ÆNDRES kalkuler konsum'!E245</f>
        <v>100</v>
      </c>
      <c r="F171" s="90">
        <f>'KAN ÆNDRES kalkuler konsum'!F245</f>
        <v>-100</v>
      </c>
      <c r="G171" s="40"/>
      <c r="H171" s="37" t="str">
        <f>B171</f>
        <v>Øvrige ekstraomkostninger konsum</v>
      </c>
      <c r="I171" s="45">
        <f t="shared" ref="I171:L171" si="61">C171</f>
        <v>-1</v>
      </c>
      <c r="J171" s="39"/>
      <c r="K171" s="45">
        <f t="shared" si="61"/>
        <v>100</v>
      </c>
      <c r="L171" s="45">
        <f t="shared" si="61"/>
        <v>-100</v>
      </c>
      <c r="M171" s="40"/>
      <c r="N171" s="37" t="str">
        <f>H171</f>
        <v>Øvrige ekstraomkostninger konsum</v>
      </c>
      <c r="O171" s="45">
        <f t="shared" ref="O171:R171" si="62">I171</f>
        <v>-1</v>
      </c>
      <c r="P171" s="39"/>
      <c r="Q171" s="45">
        <f t="shared" si="62"/>
        <v>100</v>
      </c>
      <c r="R171" s="45">
        <f t="shared" si="62"/>
        <v>-100</v>
      </c>
    </row>
    <row r="172" spans="2:18" x14ac:dyDescent="0.25">
      <c r="B172" s="71" t="s">
        <v>38</v>
      </c>
      <c r="C172" s="91"/>
      <c r="D172" s="33" t="s">
        <v>13</v>
      </c>
      <c r="E172" s="91"/>
      <c r="F172" s="91">
        <f>SUM(F153:F171)</f>
        <v>-5592</v>
      </c>
      <c r="H172" s="34" t="s">
        <v>70</v>
      </c>
      <c r="I172" s="89">
        <v>-2</v>
      </c>
      <c r="J172" s="33" t="s">
        <v>13</v>
      </c>
      <c r="K172" s="89">
        <v>125</v>
      </c>
      <c r="L172" s="89">
        <f t="shared" si="48"/>
        <v>-250</v>
      </c>
      <c r="N172" s="31" t="s">
        <v>38</v>
      </c>
      <c r="O172" s="91"/>
      <c r="P172" s="33" t="s">
        <v>13</v>
      </c>
      <c r="Q172" s="91"/>
      <c r="R172" s="96">
        <f>SUM(R153:R171)</f>
        <v>-5615</v>
      </c>
    </row>
    <row r="173" spans="2:18" x14ac:dyDescent="0.25">
      <c r="B173" s="73" t="s">
        <v>39</v>
      </c>
      <c r="C173" s="89"/>
      <c r="D173" s="33" t="s">
        <v>13</v>
      </c>
      <c r="E173" s="89"/>
      <c r="F173" s="89">
        <f>SUM(F150,F172)</f>
        <v>7406.3333333333339</v>
      </c>
      <c r="H173" s="34" t="s">
        <v>71</v>
      </c>
      <c r="I173" s="89">
        <v>-75</v>
      </c>
      <c r="J173" s="33" t="s">
        <v>13</v>
      </c>
      <c r="K173" s="89">
        <v>10</v>
      </c>
      <c r="L173" s="89">
        <f t="shared" si="48"/>
        <v>-750</v>
      </c>
      <c r="N173" s="34" t="s">
        <v>39</v>
      </c>
      <c r="O173" s="89"/>
      <c r="P173" s="33" t="s">
        <v>13</v>
      </c>
      <c r="Q173" s="89"/>
      <c r="R173" s="94">
        <f>SUM(R150,R172)</f>
        <v>4633.3333333333339</v>
      </c>
    </row>
    <row r="174" spans="2:18" x14ac:dyDescent="0.25">
      <c r="B174" s="97"/>
      <c r="C174" s="79"/>
      <c r="D174" s="80"/>
      <c r="E174" s="79"/>
      <c r="F174" s="79"/>
      <c r="H174" s="34" t="s">
        <v>37</v>
      </c>
      <c r="I174" s="89"/>
      <c r="J174" s="33" t="s">
        <v>13</v>
      </c>
      <c r="K174" s="89"/>
      <c r="L174" s="89">
        <v>-800</v>
      </c>
      <c r="N174" s="78"/>
      <c r="O174" s="79"/>
      <c r="P174" s="80"/>
      <c r="Q174" s="79"/>
      <c r="R174" s="98"/>
    </row>
    <row r="175" spans="2:18" x14ac:dyDescent="0.25">
      <c r="B175" s="97"/>
      <c r="C175" s="79"/>
      <c r="D175" s="80"/>
      <c r="E175" s="79"/>
      <c r="F175" s="79"/>
      <c r="H175" s="31" t="s">
        <v>38</v>
      </c>
      <c r="I175" s="91"/>
      <c r="J175" s="33" t="s">
        <v>13</v>
      </c>
      <c r="K175" s="91"/>
      <c r="L175" s="91">
        <f>SUM(L153:L174)</f>
        <v>-7907.5</v>
      </c>
      <c r="N175" s="78"/>
      <c r="O175" s="79"/>
      <c r="P175" s="80"/>
      <c r="Q175" s="79"/>
      <c r="R175" s="98"/>
    </row>
    <row r="176" spans="2:18" ht="15" customHeight="1" x14ac:dyDescent="0.25">
      <c r="B176" s="97"/>
      <c r="C176" s="79"/>
      <c r="D176" s="80"/>
      <c r="E176" s="79"/>
      <c r="F176" s="79"/>
      <c r="H176" s="34" t="s">
        <v>39</v>
      </c>
      <c r="I176" s="89"/>
      <c r="J176" s="33" t="s">
        <v>13</v>
      </c>
      <c r="K176" s="89"/>
      <c r="L176" s="89">
        <f>SUM(L150,L175)</f>
        <v>5090.8333333333339</v>
      </c>
      <c r="N176" s="78"/>
      <c r="O176" s="79"/>
      <c r="P176" s="80"/>
      <c r="Q176" s="79"/>
      <c r="R176" s="98"/>
    </row>
    <row r="177" spans="2:18" ht="15" customHeight="1" x14ac:dyDescent="0.25">
      <c r="B177" s="97"/>
      <c r="C177" s="79"/>
      <c r="D177" s="80"/>
      <c r="E177" s="79"/>
      <c r="F177" s="79"/>
      <c r="H177" s="78"/>
      <c r="I177" s="127"/>
      <c r="J177" s="80"/>
      <c r="K177" s="127"/>
      <c r="L177" s="127"/>
      <c r="N177" s="78"/>
      <c r="O177" s="79"/>
      <c r="P177" s="80"/>
      <c r="Q177" s="79"/>
      <c r="R177" s="98"/>
    </row>
    <row r="178" spans="2:18" ht="15" customHeight="1" x14ac:dyDescent="0.25">
      <c r="B178" s="71" t="s">
        <v>125</v>
      </c>
      <c r="C178" s="32" t="s">
        <v>124</v>
      </c>
      <c r="D178" s="33"/>
      <c r="E178" s="32"/>
      <c r="F178" s="66">
        <f>'START HER'!$C69/100</f>
        <v>5.5</v>
      </c>
      <c r="H178" s="71" t="s">
        <v>125</v>
      </c>
      <c r="I178" s="32" t="s">
        <v>124</v>
      </c>
      <c r="J178" s="33"/>
      <c r="K178" s="32"/>
      <c r="L178" s="66">
        <f>'START HER'!$C69/100</f>
        <v>5.5</v>
      </c>
      <c r="N178" s="71" t="s">
        <v>125</v>
      </c>
      <c r="O178" s="32" t="s">
        <v>124</v>
      </c>
      <c r="P178" s="33"/>
      <c r="Q178" s="32"/>
      <c r="R178" s="81">
        <f>'START HER'!$C69/100</f>
        <v>5.5</v>
      </c>
    </row>
    <row r="179" spans="2:18" ht="15" customHeight="1" x14ac:dyDescent="0.25">
      <c r="B179" s="71" t="s">
        <v>123</v>
      </c>
      <c r="C179" s="32" t="s">
        <v>124</v>
      </c>
      <c r="D179" s="33"/>
      <c r="E179" s="32"/>
      <c r="F179" s="66">
        <f>('LÅST kalkuler foder'!F115-F173)/C139</f>
        <v>0.49266666666666642</v>
      </c>
      <c r="H179" s="71" t="s">
        <v>123</v>
      </c>
      <c r="I179" s="32" t="s">
        <v>124</v>
      </c>
      <c r="J179" s="33"/>
      <c r="K179" s="32"/>
      <c r="L179" s="66">
        <f>('LÅST kalkuler foder'!L118-L176)/I139</f>
        <v>0.49266666666666642</v>
      </c>
      <c r="N179" s="71" t="s">
        <v>123</v>
      </c>
      <c r="O179" s="32" t="s">
        <v>124</v>
      </c>
      <c r="P179" s="33"/>
      <c r="Q179" s="32"/>
      <c r="R179" s="81">
        <f>('LÅST kalkuler foder'!R115-R173)/O139</f>
        <v>0.61583333333333301</v>
      </c>
    </row>
    <row r="180" spans="2:18" x14ac:dyDescent="0.25">
      <c r="B180" s="71" t="s">
        <v>122</v>
      </c>
      <c r="C180" s="32" t="s">
        <v>124</v>
      </c>
      <c r="D180" s="33"/>
      <c r="E180" s="32"/>
      <c r="F180" s="66">
        <f>E139+F179</f>
        <v>5.9926666666666666</v>
      </c>
      <c r="H180" s="71" t="s">
        <v>122</v>
      </c>
      <c r="I180" s="32" t="s">
        <v>124</v>
      </c>
      <c r="J180" s="33"/>
      <c r="K180" s="32"/>
      <c r="L180" s="66">
        <f>K139+L179</f>
        <v>5.9926666666666666</v>
      </c>
      <c r="N180" s="71" t="s">
        <v>122</v>
      </c>
      <c r="O180" s="32" t="s">
        <v>124</v>
      </c>
      <c r="P180" s="33"/>
      <c r="Q180" s="32"/>
      <c r="R180" s="81">
        <f>Q139+R179</f>
        <v>6.1158333333333328</v>
      </c>
    </row>
    <row r="181" spans="2:18" x14ac:dyDescent="0.25">
      <c r="B181" s="97"/>
      <c r="C181" s="79"/>
      <c r="D181" s="80"/>
      <c r="E181" s="79"/>
      <c r="F181" s="79"/>
      <c r="H181" s="78"/>
      <c r="I181" s="79"/>
      <c r="J181" s="80"/>
      <c r="K181" s="79"/>
      <c r="L181" s="79"/>
      <c r="N181" s="78"/>
      <c r="O181" s="79"/>
      <c r="P181" s="80"/>
      <c r="Q181" s="79"/>
      <c r="R181" s="98"/>
    </row>
    <row r="182" spans="2:18" x14ac:dyDescent="0.25">
      <c r="B182" s="97"/>
      <c r="C182" s="79"/>
      <c r="D182" s="80"/>
      <c r="E182" s="79"/>
      <c r="F182" s="79"/>
      <c r="H182" s="78"/>
      <c r="I182" s="79"/>
      <c r="J182" s="80"/>
      <c r="K182" s="79"/>
      <c r="L182" s="79"/>
      <c r="N182" s="78"/>
      <c r="O182" s="79"/>
      <c r="P182" s="80"/>
      <c r="Q182" s="79"/>
      <c r="R182" s="98"/>
    </row>
    <row r="183" spans="2:18" x14ac:dyDescent="0.25">
      <c r="B183" s="97"/>
      <c r="C183" s="79"/>
      <c r="D183" s="80"/>
      <c r="E183" s="79"/>
      <c r="F183" s="79"/>
      <c r="H183" s="78"/>
      <c r="I183" s="79"/>
      <c r="J183" s="80"/>
      <c r="K183" s="79"/>
      <c r="L183" s="79"/>
      <c r="N183" s="78"/>
      <c r="O183" s="79"/>
      <c r="P183" s="80"/>
      <c r="Q183" s="79"/>
      <c r="R183" s="98"/>
    </row>
    <row r="184" spans="2:18" x14ac:dyDescent="0.25">
      <c r="B184" s="170" t="s">
        <v>49</v>
      </c>
      <c r="C184" s="171"/>
      <c r="D184" s="171"/>
      <c r="E184" s="171"/>
      <c r="F184" s="171"/>
      <c r="H184" s="172" t="s">
        <v>49</v>
      </c>
      <c r="I184" s="172"/>
      <c r="J184" s="172"/>
      <c r="K184" s="172"/>
      <c r="L184" s="172"/>
      <c r="N184" s="168" t="s">
        <v>49</v>
      </c>
      <c r="O184" s="168"/>
      <c r="P184" s="168"/>
      <c r="Q184" s="168"/>
      <c r="R184" s="169"/>
    </row>
    <row r="185" spans="2:18" x14ac:dyDescent="0.25">
      <c r="B185" s="170"/>
      <c r="C185" s="171"/>
      <c r="D185" s="171"/>
      <c r="E185" s="171"/>
      <c r="F185" s="171"/>
      <c r="H185" s="172"/>
      <c r="I185" s="172"/>
      <c r="J185" s="172"/>
      <c r="K185" s="172"/>
      <c r="L185" s="172"/>
      <c r="N185" s="168"/>
      <c r="O185" s="168"/>
      <c r="P185" s="168"/>
      <c r="Q185" s="168"/>
      <c r="R185" s="169"/>
    </row>
    <row r="186" spans="2:18" x14ac:dyDescent="0.25">
      <c r="B186" s="170"/>
      <c r="C186" s="171"/>
      <c r="D186" s="171"/>
      <c r="E186" s="171"/>
      <c r="F186" s="171"/>
      <c r="H186" s="172"/>
      <c r="I186" s="172"/>
      <c r="J186" s="172"/>
      <c r="K186" s="172"/>
      <c r="L186" s="172"/>
      <c r="N186" s="168"/>
      <c r="O186" s="168"/>
      <c r="P186" s="168"/>
      <c r="Q186" s="168"/>
      <c r="R186" s="169"/>
    </row>
    <row r="187" spans="2:18" x14ac:dyDescent="0.25">
      <c r="B187" s="170"/>
      <c r="C187" s="171"/>
      <c r="D187" s="171"/>
      <c r="E187" s="171"/>
      <c r="F187" s="171"/>
      <c r="H187" s="172"/>
      <c r="I187" s="172"/>
      <c r="J187" s="172"/>
      <c r="K187" s="172"/>
      <c r="L187" s="172"/>
      <c r="N187" s="168"/>
      <c r="O187" s="168"/>
      <c r="P187" s="168"/>
      <c r="Q187" s="168"/>
      <c r="R187" s="169"/>
    </row>
    <row r="188" spans="2:18" x14ac:dyDescent="0.25">
      <c r="B188" s="99"/>
      <c r="C188" s="100"/>
      <c r="D188" s="100"/>
      <c r="E188" s="100"/>
      <c r="F188" s="100"/>
      <c r="H188" s="82"/>
      <c r="I188" s="82"/>
      <c r="J188" s="82"/>
      <c r="K188" s="82"/>
      <c r="L188" s="82"/>
      <c r="N188" s="82"/>
      <c r="O188" s="82"/>
      <c r="P188" s="82"/>
      <c r="Q188" s="82"/>
      <c r="R188" s="83"/>
    </row>
    <row r="189" spans="2:18" x14ac:dyDescent="0.25">
      <c r="B189" s="167" t="s">
        <v>50</v>
      </c>
      <c r="C189" s="168"/>
      <c r="D189" s="168"/>
      <c r="E189" s="168"/>
      <c r="F189" s="168"/>
      <c r="H189" s="168" t="s">
        <v>50</v>
      </c>
      <c r="I189" s="168"/>
      <c r="J189" s="168"/>
      <c r="K189" s="168"/>
      <c r="L189" s="168"/>
      <c r="N189" s="168" t="s">
        <v>50</v>
      </c>
      <c r="O189" s="168"/>
      <c r="P189" s="168"/>
      <c r="Q189" s="168"/>
      <c r="R189" s="169"/>
    </row>
    <row r="190" spans="2:18" x14ac:dyDescent="0.25">
      <c r="B190" s="167"/>
      <c r="C190" s="168"/>
      <c r="D190" s="168"/>
      <c r="E190" s="168"/>
      <c r="F190" s="168"/>
      <c r="H190" s="168"/>
      <c r="I190" s="168"/>
      <c r="J190" s="168"/>
      <c r="K190" s="168"/>
      <c r="L190" s="168"/>
      <c r="N190" s="168"/>
      <c r="O190" s="168"/>
      <c r="P190" s="168"/>
      <c r="Q190" s="168"/>
      <c r="R190" s="169"/>
    </row>
    <row r="191" spans="2:18" x14ac:dyDescent="0.25">
      <c r="B191" s="61" t="s">
        <v>16</v>
      </c>
      <c r="C191" s="84"/>
      <c r="D191" s="84"/>
      <c r="E191" s="84"/>
      <c r="F191" s="84"/>
      <c r="G191" s="84"/>
      <c r="H191" s="62" t="s">
        <v>16</v>
      </c>
      <c r="I191" s="84"/>
      <c r="J191" s="84"/>
      <c r="K191" s="84"/>
      <c r="L191" s="84"/>
      <c r="M191" s="84"/>
      <c r="N191" s="62" t="s">
        <v>16</v>
      </c>
      <c r="O191" s="84"/>
      <c r="P191" s="84"/>
      <c r="Q191" s="84"/>
      <c r="R191" s="85"/>
    </row>
    <row r="192" spans="2:18" x14ac:dyDescent="0.25">
      <c r="B192" s="28"/>
      <c r="H192" s="28"/>
      <c r="N192" s="28"/>
    </row>
    <row r="193" spans="2:18" x14ac:dyDescent="0.25">
      <c r="B193" s="28"/>
      <c r="H193" s="28"/>
      <c r="N193" s="28"/>
    </row>
    <row r="194" spans="2:18" x14ac:dyDescent="0.25">
      <c r="B194" s="28"/>
      <c r="H194" s="28"/>
      <c r="N194" s="28"/>
    </row>
    <row r="195" spans="2:18" x14ac:dyDescent="0.25">
      <c r="B195" s="28"/>
      <c r="H195" s="28"/>
      <c r="N195" s="28"/>
    </row>
    <row r="196" spans="2:18" x14ac:dyDescent="0.25">
      <c r="B196" s="28"/>
      <c r="H196" s="28"/>
      <c r="N196" s="28"/>
    </row>
    <row r="197" spans="2:18" x14ac:dyDescent="0.25">
      <c r="B197" s="28"/>
      <c r="H197" s="28"/>
      <c r="N197" s="28"/>
    </row>
    <row r="198" spans="2:18" x14ac:dyDescent="0.25">
      <c r="B198" s="28"/>
      <c r="H198" s="28"/>
      <c r="N198" s="28"/>
    </row>
    <row r="200" spans="2:18" x14ac:dyDescent="0.25">
      <c r="B200" s="46" t="s">
        <v>0</v>
      </c>
      <c r="C200" s="47" t="s">
        <v>86</v>
      </c>
      <c r="D200" s="47">
        <f>'START HER'!$F$24</f>
        <v>15</v>
      </c>
      <c r="E200" s="47" t="s">
        <v>76</v>
      </c>
      <c r="F200" s="47"/>
      <c r="G200" s="47"/>
      <c r="H200" s="47" t="s">
        <v>0</v>
      </c>
      <c r="I200" s="47" t="str">
        <f>C200</f>
        <v>konsum</v>
      </c>
      <c r="J200" s="47">
        <f t="shared" ref="J200:K200" si="63">D200</f>
        <v>15</v>
      </c>
      <c r="K200" s="47" t="str">
        <f t="shared" si="63"/>
        <v>ha</v>
      </c>
      <c r="L200" s="47"/>
      <c r="M200" s="47"/>
      <c r="N200" s="47" t="s">
        <v>0</v>
      </c>
      <c r="O200" s="47" t="str">
        <f>I200</f>
        <v>konsum</v>
      </c>
      <c r="P200" s="47">
        <f>J200</f>
        <v>15</v>
      </c>
      <c r="Q200" s="47" t="str">
        <f>K200</f>
        <v>ha</v>
      </c>
      <c r="R200" s="67"/>
    </row>
    <row r="201" spans="2:18" x14ac:dyDescent="0.25">
      <c r="B201" s="49" t="s">
        <v>1</v>
      </c>
      <c r="C201" s="28" t="s">
        <v>2</v>
      </c>
      <c r="H201" s="28" t="s">
        <v>1</v>
      </c>
      <c r="I201" s="28" t="s">
        <v>2</v>
      </c>
      <c r="N201" s="28" t="s">
        <v>1</v>
      </c>
      <c r="O201" s="28" t="s">
        <v>2</v>
      </c>
      <c r="R201" s="68"/>
    </row>
    <row r="202" spans="2:18" x14ac:dyDescent="0.25">
      <c r="B202" s="49" t="s">
        <v>3</v>
      </c>
      <c r="C202" s="28" t="s">
        <v>4</v>
      </c>
      <c r="H202" s="28" t="s">
        <v>3</v>
      </c>
      <c r="I202" s="28" t="s">
        <v>4</v>
      </c>
      <c r="N202" s="28" t="s">
        <v>3</v>
      </c>
      <c r="O202" s="28" t="s">
        <v>4</v>
      </c>
      <c r="R202" s="68"/>
    </row>
    <row r="203" spans="2:18" x14ac:dyDescent="0.25">
      <c r="B203" s="49" t="s">
        <v>5</v>
      </c>
      <c r="C203" s="28" t="s">
        <v>6</v>
      </c>
      <c r="H203" s="28" t="s">
        <v>5</v>
      </c>
      <c r="I203" s="28" t="s">
        <v>6</v>
      </c>
      <c r="N203" s="28" t="s">
        <v>5</v>
      </c>
      <c r="O203" s="28" t="s">
        <v>6</v>
      </c>
      <c r="R203" s="68"/>
    </row>
    <row r="204" spans="2:18" x14ac:dyDescent="0.25">
      <c r="B204" s="49" t="s">
        <v>7</v>
      </c>
      <c r="C204" s="28" t="s">
        <v>66</v>
      </c>
      <c r="H204" s="28" t="s">
        <v>7</v>
      </c>
      <c r="I204" s="28" t="s">
        <v>72</v>
      </c>
      <c r="N204" s="28" t="s">
        <v>7</v>
      </c>
      <c r="O204" s="28" t="s">
        <v>8</v>
      </c>
      <c r="R204" s="68"/>
    </row>
    <row r="205" spans="2:18" x14ac:dyDescent="0.25">
      <c r="B205" s="49" t="s">
        <v>9</v>
      </c>
      <c r="C205" s="28" t="s">
        <v>55</v>
      </c>
      <c r="H205" s="28" t="s">
        <v>9</v>
      </c>
      <c r="I205" s="28" t="s">
        <v>55</v>
      </c>
      <c r="N205" s="28" t="s">
        <v>9</v>
      </c>
      <c r="O205" s="28" t="s">
        <v>55</v>
      </c>
      <c r="R205" s="68"/>
    </row>
    <row r="206" spans="2:18" x14ac:dyDescent="0.25">
      <c r="B206" s="51"/>
      <c r="R206" s="68"/>
    </row>
    <row r="207" spans="2:18" x14ac:dyDescent="0.25">
      <c r="B207" s="69" t="s">
        <v>11</v>
      </c>
      <c r="C207" s="30" t="s">
        <v>12</v>
      </c>
      <c r="D207" s="30" t="s">
        <v>13</v>
      </c>
      <c r="E207" s="30" t="s">
        <v>14</v>
      </c>
      <c r="F207" s="30" t="s">
        <v>15</v>
      </c>
      <c r="H207" s="29" t="s">
        <v>11</v>
      </c>
      <c r="I207" s="30" t="s">
        <v>12</v>
      </c>
      <c r="J207" s="30" t="s">
        <v>13</v>
      </c>
      <c r="K207" s="30" t="s">
        <v>14</v>
      </c>
      <c r="L207" s="30" t="s">
        <v>15</v>
      </c>
      <c r="N207" s="29" t="s">
        <v>11</v>
      </c>
      <c r="O207" s="30" t="s">
        <v>12</v>
      </c>
      <c r="P207" s="30" t="s">
        <v>13</v>
      </c>
      <c r="Q207" s="30" t="s">
        <v>14</v>
      </c>
      <c r="R207" s="70" t="s">
        <v>15</v>
      </c>
    </row>
    <row r="208" spans="2:18" x14ac:dyDescent="0.25">
      <c r="B208" s="71" t="s">
        <v>18</v>
      </c>
      <c r="C208" s="32"/>
      <c r="D208" s="33" t="s">
        <v>13</v>
      </c>
      <c r="E208" s="32"/>
      <c r="F208" s="32"/>
      <c r="H208" s="31" t="s">
        <v>18</v>
      </c>
      <c r="I208" s="32"/>
      <c r="J208" s="33" t="s">
        <v>13</v>
      </c>
      <c r="K208" s="32"/>
      <c r="L208" s="32"/>
      <c r="N208" s="31" t="s">
        <v>18</v>
      </c>
      <c r="O208" s="32"/>
      <c r="P208" s="33" t="s">
        <v>13</v>
      </c>
      <c r="Q208" s="32"/>
      <c r="R208" s="72"/>
    </row>
    <row r="209" spans="2:18" s="40" customFormat="1" x14ac:dyDescent="0.25">
      <c r="B209" s="73" t="s">
        <v>56</v>
      </c>
      <c r="C209" s="35">
        <v>3000</v>
      </c>
      <c r="D209" s="33" t="s">
        <v>20</v>
      </c>
      <c r="E209" s="36">
        <f>'START HER'!E71/100</f>
        <v>2.1</v>
      </c>
      <c r="F209" s="35">
        <f>C209*E209</f>
        <v>6300</v>
      </c>
      <c r="G209" s="27"/>
      <c r="H209" s="34" t="s">
        <v>56</v>
      </c>
      <c r="I209" s="35">
        <v>5000</v>
      </c>
      <c r="J209" s="33" t="s">
        <v>20</v>
      </c>
      <c r="K209" s="36">
        <f>E209</f>
        <v>2.1</v>
      </c>
      <c r="L209" s="35">
        <f>I209*K209</f>
        <v>10500</v>
      </c>
      <c r="M209" s="27"/>
      <c r="N209" s="34" t="s">
        <v>56</v>
      </c>
      <c r="O209" s="35">
        <v>5000</v>
      </c>
      <c r="P209" s="33" t="s">
        <v>20</v>
      </c>
      <c r="Q209" s="36">
        <f>E209</f>
        <v>2.1</v>
      </c>
      <c r="R209" s="74">
        <f>O209*Q209</f>
        <v>10500</v>
      </c>
    </row>
    <row r="210" spans="2:18" x14ac:dyDescent="0.25">
      <c r="B210" s="73" t="s">
        <v>57</v>
      </c>
      <c r="C210" s="35">
        <v>2000</v>
      </c>
      <c r="D210" s="33" t="s">
        <v>20</v>
      </c>
      <c r="E210" s="36">
        <v>0.85</v>
      </c>
      <c r="F210" s="35">
        <f>C210*E210</f>
        <v>1700</v>
      </c>
      <c r="H210" s="34" t="s">
        <v>57</v>
      </c>
      <c r="I210" s="35">
        <v>2400</v>
      </c>
      <c r="J210" s="33" t="s">
        <v>20</v>
      </c>
      <c r="K210" s="36">
        <v>0.85</v>
      </c>
      <c r="L210" s="35">
        <f>I210*K210</f>
        <v>2040</v>
      </c>
      <c r="N210" s="34" t="s">
        <v>57</v>
      </c>
      <c r="O210" s="35">
        <v>2400</v>
      </c>
      <c r="P210" s="33" t="s">
        <v>20</v>
      </c>
      <c r="Q210" s="36">
        <v>0.85</v>
      </c>
      <c r="R210" s="74">
        <f>O210*Q210</f>
        <v>2040</v>
      </c>
    </row>
    <row r="211" spans="2:18" x14ac:dyDescent="0.25">
      <c r="B211" s="73" t="s">
        <v>21</v>
      </c>
      <c r="C211" s="35"/>
      <c r="D211" s="33" t="s">
        <v>22</v>
      </c>
      <c r="E211" s="35"/>
      <c r="F211" s="35">
        <v>870</v>
      </c>
      <c r="H211" s="34" t="s">
        <v>21</v>
      </c>
      <c r="I211" s="35"/>
      <c r="J211" s="33" t="s">
        <v>22</v>
      </c>
      <c r="K211" s="35"/>
      <c r="L211" s="35">
        <v>870</v>
      </c>
      <c r="N211" s="34" t="s">
        <v>21</v>
      </c>
      <c r="O211" s="89"/>
      <c r="P211" s="33" t="s">
        <v>22</v>
      </c>
      <c r="Q211" s="89"/>
      <c r="R211" s="74">
        <v>870</v>
      </c>
    </row>
    <row r="212" spans="2:18" ht="14.4" x14ac:dyDescent="0.3">
      <c r="B212" s="102" t="str">
        <f>'START HER'!B30</f>
        <v>Frarens med prisreduktion</v>
      </c>
      <c r="C212" s="76">
        <f>'START HER'!F30*100</f>
        <v>-250</v>
      </c>
      <c r="D212" s="103" t="s">
        <v>20</v>
      </c>
      <c r="E212" s="117">
        <f>'START HER'!C30/100</f>
        <v>0.5</v>
      </c>
      <c r="F212" s="104">
        <f>'START HER'!H30</f>
        <v>-125</v>
      </c>
      <c r="G212" s="40"/>
      <c r="H212" s="37" t="str">
        <f>B212</f>
        <v>Frarens med prisreduktion</v>
      </c>
      <c r="I212" s="45">
        <f t="shared" ref="I212:L213" si="64">C212</f>
        <v>-250</v>
      </c>
      <c r="J212" s="39" t="str">
        <f t="shared" si="64"/>
        <v>Kg</v>
      </c>
      <c r="K212" s="116">
        <f t="shared" si="64"/>
        <v>0.5</v>
      </c>
      <c r="L212" s="87">
        <f t="shared" si="64"/>
        <v>-125</v>
      </c>
      <c r="M212" s="40"/>
      <c r="N212" s="37" t="str">
        <f>H212</f>
        <v>Frarens med prisreduktion</v>
      </c>
      <c r="O212" s="90">
        <f>I212</f>
        <v>-250</v>
      </c>
      <c r="P212" s="39" t="str">
        <f>J212</f>
        <v>Kg</v>
      </c>
      <c r="Q212" s="115">
        <f>K212</f>
        <v>0.5</v>
      </c>
      <c r="R212" s="88">
        <f>L212</f>
        <v>-125</v>
      </c>
    </row>
    <row r="213" spans="2:18" ht="14.4" x14ac:dyDescent="0.3">
      <c r="B213" s="73" t="str">
        <f>'START HER'!B26</f>
        <v xml:space="preserve">Restriktioner på afgrødevalg </v>
      </c>
      <c r="C213" s="35"/>
      <c r="D213" s="33"/>
      <c r="E213" s="35"/>
      <c r="F213" s="35">
        <f>'START HER'!H26</f>
        <v>0</v>
      </c>
      <c r="G213" s="40"/>
      <c r="H213" s="37" t="str">
        <f>B213</f>
        <v xml:space="preserve">Restriktioner på afgrødevalg </v>
      </c>
      <c r="I213" s="37"/>
      <c r="J213" s="37"/>
      <c r="K213" s="37"/>
      <c r="L213" s="45">
        <f t="shared" si="64"/>
        <v>0</v>
      </c>
      <c r="M213" s="40"/>
      <c r="N213" s="37" t="str">
        <f>H213</f>
        <v xml:space="preserve">Restriktioner på afgrødevalg </v>
      </c>
      <c r="O213" s="90"/>
      <c r="P213" s="37"/>
      <c r="Q213" s="90"/>
      <c r="R213" s="45">
        <f>L213</f>
        <v>0</v>
      </c>
    </row>
    <row r="214" spans="2:18" x14ac:dyDescent="0.25">
      <c r="B214" s="105" t="s">
        <v>23</v>
      </c>
      <c r="C214" s="106"/>
      <c r="D214" s="107" t="s">
        <v>13</v>
      </c>
      <c r="E214" s="106"/>
      <c r="F214" s="106">
        <f>SUM(F209:F213)</f>
        <v>8745</v>
      </c>
      <c r="H214" s="31" t="s">
        <v>23</v>
      </c>
      <c r="I214" s="32"/>
      <c r="J214" s="33" t="s">
        <v>13</v>
      </c>
      <c r="K214" s="32"/>
      <c r="L214" s="32">
        <f>SUM(L209:L213)</f>
        <v>13285</v>
      </c>
      <c r="N214" s="31" t="s">
        <v>23</v>
      </c>
      <c r="O214" s="91"/>
      <c r="P214" s="33" t="s">
        <v>13</v>
      </c>
      <c r="Q214" s="91"/>
      <c r="R214" s="72">
        <f>SUM(R209:R213)</f>
        <v>13285</v>
      </c>
    </row>
    <row r="215" spans="2:18" x14ac:dyDescent="0.25">
      <c r="B215" s="73" t="s">
        <v>13</v>
      </c>
      <c r="C215" s="35"/>
      <c r="D215" s="33" t="s">
        <v>13</v>
      </c>
      <c r="E215" s="35"/>
      <c r="F215" s="35"/>
      <c r="H215" s="34" t="s">
        <v>13</v>
      </c>
      <c r="I215" s="35"/>
      <c r="J215" s="33" t="s">
        <v>13</v>
      </c>
      <c r="K215" s="35"/>
      <c r="L215" s="35"/>
      <c r="N215" s="34" t="s">
        <v>13</v>
      </c>
      <c r="O215" s="89"/>
      <c r="P215" s="33" t="s">
        <v>13</v>
      </c>
      <c r="Q215" s="89"/>
      <c r="R215" s="74"/>
    </row>
    <row r="216" spans="2:18" x14ac:dyDescent="0.25">
      <c r="B216" s="71" t="s">
        <v>24</v>
      </c>
      <c r="C216" s="32"/>
      <c r="D216" s="33" t="s">
        <v>13</v>
      </c>
      <c r="E216" s="32"/>
      <c r="F216" s="32"/>
      <c r="H216" s="31" t="s">
        <v>24</v>
      </c>
      <c r="I216" s="32"/>
      <c r="J216" s="33" t="s">
        <v>13</v>
      </c>
      <c r="K216" s="32"/>
      <c r="L216" s="32"/>
      <c r="N216" s="31" t="s">
        <v>24</v>
      </c>
      <c r="O216" s="91"/>
      <c r="P216" s="33" t="s">
        <v>13</v>
      </c>
      <c r="Q216" s="91"/>
      <c r="R216" s="72"/>
    </row>
    <row r="217" spans="2:18" x14ac:dyDescent="0.25">
      <c r="B217" s="73" t="s">
        <v>25</v>
      </c>
      <c r="C217" s="35">
        <v>-170</v>
      </c>
      <c r="D217" s="33" t="s">
        <v>20</v>
      </c>
      <c r="E217" s="36">
        <v>5.4</v>
      </c>
      <c r="F217" s="35">
        <f>C217*E217</f>
        <v>-918.00000000000011</v>
      </c>
      <c r="H217" s="34" t="s">
        <v>25</v>
      </c>
      <c r="I217" s="35">
        <v>-170</v>
      </c>
      <c r="J217" s="33" t="s">
        <v>20</v>
      </c>
      <c r="K217" s="36">
        <v>5.4</v>
      </c>
      <c r="L217" s="35">
        <f>I217*K217</f>
        <v>-918.00000000000011</v>
      </c>
      <c r="N217" s="34" t="s">
        <v>25</v>
      </c>
      <c r="O217" s="89">
        <v>-170</v>
      </c>
      <c r="P217" s="33" t="s">
        <v>20</v>
      </c>
      <c r="Q217" s="93">
        <v>5.4</v>
      </c>
      <c r="R217" s="74">
        <f>O217*Q217</f>
        <v>-918.00000000000011</v>
      </c>
    </row>
    <row r="218" spans="2:18" ht="14.4" x14ac:dyDescent="0.3">
      <c r="B218" s="75" t="str">
        <f>'START HER'!B33</f>
        <v>Tillæg udsæd konsum ift. foder</v>
      </c>
      <c r="C218" s="38">
        <f>C217</f>
        <v>-170</v>
      </c>
      <c r="D218" s="39" t="str">
        <f>D217</f>
        <v>Kg</v>
      </c>
      <c r="E218" s="41">
        <f>'START HER'!C33</f>
        <v>1</v>
      </c>
      <c r="F218" s="38">
        <f>C218*E218</f>
        <v>-170</v>
      </c>
      <c r="G218" s="40"/>
      <c r="H218" s="37" t="str">
        <f>B218</f>
        <v>Tillæg udsæd konsum ift. foder</v>
      </c>
      <c r="I218" s="38">
        <f t="shared" ref="I218:L219" si="65">C218</f>
        <v>-170</v>
      </c>
      <c r="J218" s="39" t="str">
        <f t="shared" si="65"/>
        <v>Kg</v>
      </c>
      <c r="K218" s="41">
        <f t="shared" si="65"/>
        <v>1</v>
      </c>
      <c r="L218" s="38">
        <f t="shared" si="65"/>
        <v>-170</v>
      </c>
      <c r="M218" s="40"/>
      <c r="N218" s="37" t="str">
        <f t="shared" ref="N218:R219" si="66">H218</f>
        <v>Tillæg udsæd konsum ift. foder</v>
      </c>
      <c r="O218" s="92">
        <f t="shared" si="66"/>
        <v>-170</v>
      </c>
      <c r="P218" s="39" t="str">
        <f t="shared" si="66"/>
        <v>Kg</v>
      </c>
      <c r="Q218" s="101">
        <f t="shared" si="66"/>
        <v>1</v>
      </c>
      <c r="R218" s="77">
        <f t="shared" si="66"/>
        <v>-170</v>
      </c>
    </row>
    <row r="219" spans="2:18" ht="14.4" x14ac:dyDescent="0.3">
      <c r="B219" s="75" t="str">
        <f>'START HER'!B35</f>
        <v>Parti afgrøde til rens af anlæg</v>
      </c>
      <c r="C219" s="38">
        <f>'START HER'!F35</f>
        <v>-5</v>
      </c>
      <c r="D219" s="39" t="str">
        <f>'START HER'!E35</f>
        <v>hkg</v>
      </c>
      <c r="E219" s="41">
        <f>'START HER'!C35</f>
        <v>200</v>
      </c>
      <c r="F219" s="38">
        <f>'START HER'!H35</f>
        <v>-66.666666666666671</v>
      </c>
      <c r="G219" s="40"/>
      <c r="H219" s="37" t="str">
        <f>B219</f>
        <v>Parti afgrøde til rens af anlæg</v>
      </c>
      <c r="I219" s="38">
        <f t="shared" si="65"/>
        <v>-5</v>
      </c>
      <c r="J219" s="39" t="str">
        <f t="shared" si="65"/>
        <v>hkg</v>
      </c>
      <c r="K219" s="41">
        <f t="shared" si="65"/>
        <v>200</v>
      </c>
      <c r="L219" s="38">
        <f t="shared" si="65"/>
        <v>-66.666666666666671</v>
      </c>
      <c r="M219" s="40"/>
      <c r="N219" s="37" t="str">
        <f t="shared" si="66"/>
        <v>Parti afgrøde til rens af anlæg</v>
      </c>
      <c r="O219" s="38">
        <f t="shared" si="66"/>
        <v>-5</v>
      </c>
      <c r="P219" s="39" t="str">
        <f t="shared" si="66"/>
        <v>hkg</v>
      </c>
      <c r="Q219" s="101">
        <f t="shared" si="66"/>
        <v>200</v>
      </c>
      <c r="R219" s="77">
        <f t="shared" si="66"/>
        <v>-66.666666666666671</v>
      </c>
    </row>
    <row r="220" spans="2:18" x14ac:dyDescent="0.25">
      <c r="B220" s="73" t="s">
        <v>58</v>
      </c>
      <c r="C220" s="35">
        <v>-20</v>
      </c>
      <c r="D220" s="33" t="s">
        <v>59</v>
      </c>
      <c r="E220" s="36"/>
      <c r="F220" s="35"/>
      <c r="H220" s="34" t="s">
        <v>58</v>
      </c>
      <c r="I220" s="35">
        <v>-20</v>
      </c>
      <c r="J220" s="33" t="s">
        <v>59</v>
      </c>
      <c r="K220" s="36"/>
      <c r="L220" s="35"/>
      <c r="N220" s="34" t="s">
        <v>58</v>
      </c>
      <c r="O220" s="35">
        <v>-20</v>
      </c>
      <c r="P220" s="33" t="s">
        <v>59</v>
      </c>
      <c r="Q220" s="36"/>
      <c r="R220" s="74"/>
    </row>
    <row r="221" spans="2:18" x14ac:dyDescent="0.25">
      <c r="B221" s="71" t="s">
        <v>26</v>
      </c>
      <c r="C221" s="32"/>
      <c r="D221" s="33" t="s">
        <v>13</v>
      </c>
      <c r="E221" s="32"/>
      <c r="F221" s="32">
        <f>SUM(F217:F220)</f>
        <v>-1154.6666666666667</v>
      </c>
      <c r="H221" s="31" t="s">
        <v>26</v>
      </c>
      <c r="I221" s="32"/>
      <c r="J221" s="33" t="s">
        <v>13</v>
      </c>
      <c r="K221" s="32"/>
      <c r="L221" s="32">
        <f>SUM(L217:L220)</f>
        <v>-1154.6666666666667</v>
      </c>
      <c r="N221" s="31" t="s">
        <v>26</v>
      </c>
      <c r="O221" s="32"/>
      <c r="P221" s="33" t="s">
        <v>13</v>
      </c>
      <c r="Q221" s="32"/>
      <c r="R221" s="72">
        <f>SUM(R217:R220)</f>
        <v>-1154.6666666666667</v>
      </c>
    </row>
    <row r="222" spans="2:18" x14ac:dyDescent="0.25">
      <c r="B222" s="71" t="s">
        <v>27</v>
      </c>
      <c r="C222" s="32"/>
      <c r="D222" s="33" t="s">
        <v>13</v>
      </c>
      <c r="E222" s="32"/>
      <c r="F222" s="32">
        <f>SUM(F214,F221)</f>
        <v>7590.333333333333</v>
      </c>
      <c r="H222" s="31" t="s">
        <v>27</v>
      </c>
      <c r="I222" s="32"/>
      <c r="J222" s="33" t="s">
        <v>13</v>
      </c>
      <c r="K222" s="32"/>
      <c r="L222" s="32">
        <f>SUM(L214,L221)</f>
        <v>12130.333333333334</v>
      </c>
      <c r="N222" s="31" t="s">
        <v>27</v>
      </c>
      <c r="O222" s="32"/>
      <c r="P222" s="33" t="s">
        <v>13</v>
      </c>
      <c r="Q222" s="32"/>
      <c r="R222" s="72">
        <f>SUM(R214,R221)</f>
        <v>12130.333333333334</v>
      </c>
    </row>
    <row r="223" spans="2:18" x14ac:dyDescent="0.25">
      <c r="B223" s="73" t="s">
        <v>13</v>
      </c>
      <c r="C223" s="35"/>
      <c r="D223" s="33" t="s">
        <v>13</v>
      </c>
      <c r="E223" s="35"/>
      <c r="F223" s="35"/>
      <c r="H223" s="34" t="s">
        <v>13</v>
      </c>
      <c r="I223" s="35"/>
      <c r="J223" s="33" t="s">
        <v>13</v>
      </c>
      <c r="K223" s="35"/>
      <c r="L223" s="35"/>
      <c r="N223" s="34" t="s">
        <v>13</v>
      </c>
      <c r="O223" s="35"/>
      <c r="P223" s="33" t="s">
        <v>13</v>
      </c>
      <c r="Q223" s="35"/>
      <c r="R223" s="74"/>
    </row>
    <row r="224" spans="2:18" x14ac:dyDescent="0.25">
      <c r="B224" s="71" t="s">
        <v>28</v>
      </c>
      <c r="C224" s="32"/>
      <c r="D224" s="33" t="s">
        <v>13</v>
      </c>
      <c r="E224" s="32"/>
      <c r="F224" s="32"/>
      <c r="H224" s="31" t="s">
        <v>28</v>
      </c>
      <c r="I224" s="32"/>
      <c r="J224" s="33" t="s">
        <v>13</v>
      </c>
      <c r="K224" s="32"/>
      <c r="L224" s="32"/>
      <c r="N224" s="31" t="s">
        <v>28</v>
      </c>
      <c r="O224" s="32"/>
      <c r="P224" s="33" t="s">
        <v>13</v>
      </c>
      <c r="Q224" s="32"/>
      <c r="R224" s="72"/>
    </row>
    <row r="225" spans="2:18" x14ac:dyDescent="0.25">
      <c r="B225" s="73" t="s">
        <v>29</v>
      </c>
      <c r="C225" s="35">
        <v>-1</v>
      </c>
      <c r="D225" s="33" t="s">
        <v>13</v>
      </c>
      <c r="E225" s="35">
        <v>653</v>
      </c>
      <c r="F225" s="35">
        <f t="shared" ref="F225:F243" si="67">C225*E225</f>
        <v>-653</v>
      </c>
      <c r="H225" s="34" t="s">
        <v>29</v>
      </c>
      <c r="I225" s="35">
        <v>-1</v>
      </c>
      <c r="J225" s="33" t="s">
        <v>13</v>
      </c>
      <c r="K225" s="35">
        <v>653</v>
      </c>
      <c r="L225" s="35">
        <f t="shared" ref="L225:L247" si="68">I225*K225</f>
        <v>-653</v>
      </c>
      <c r="N225" s="34" t="s">
        <v>29</v>
      </c>
      <c r="O225" s="35">
        <v>-1</v>
      </c>
      <c r="P225" s="33" t="s">
        <v>13</v>
      </c>
      <c r="Q225" s="35">
        <v>725</v>
      </c>
      <c r="R225" s="74">
        <f t="shared" ref="R225:R243" si="69">O225*Q225</f>
        <v>-725</v>
      </c>
    </row>
    <row r="226" spans="2:18" x14ac:dyDescent="0.25">
      <c r="B226" s="73" t="s">
        <v>30</v>
      </c>
      <c r="C226" s="35">
        <v>-3</v>
      </c>
      <c r="D226" s="33" t="s">
        <v>13</v>
      </c>
      <c r="E226" s="35">
        <v>200</v>
      </c>
      <c r="F226" s="35">
        <f t="shared" si="67"/>
        <v>-600</v>
      </c>
      <c r="H226" s="34" t="s">
        <v>30</v>
      </c>
      <c r="I226" s="35">
        <v>-3</v>
      </c>
      <c r="J226" s="33" t="s">
        <v>13</v>
      </c>
      <c r="K226" s="35">
        <v>203</v>
      </c>
      <c r="L226" s="35">
        <f t="shared" si="68"/>
        <v>-609</v>
      </c>
      <c r="N226" s="34" t="s">
        <v>30</v>
      </c>
      <c r="O226" s="35">
        <v>-3</v>
      </c>
      <c r="P226" s="33" t="s">
        <v>13</v>
      </c>
      <c r="Q226" s="35">
        <v>225</v>
      </c>
      <c r="R226" s="74">
        <f t="shared" si="69"/>
        <v>-675</v>
      </c>
    </row>
    <row r="227" spans="2:18" x14ac:dyDescent="0.25">
      <c r="B227" s="73" t="s">
        <v>60</v>
      </c>
      <c r="C227" s="35">
        <v>-20</v>
      </c>
      <c r="D227" s="33" t="s">
        <v>13</v>
      </c>
      <c r="E227" s="35">
        <v>18</v>
      </c>
      <c r="F227" s="35">
        <f t="shared" si="67"/>
        <v>-360</v>
      </c>
      <c r="H227" s="34" t="s">
        <v>60</v>
      </c>
      <c r="I227" s="35">
        <v>-20</v>
      </c>
      <c r="J227" s="33" t="s">
        <v>13</v>
      </c>
      <c r="K227" s="35">
        <v>18</v>
      </c>
      <c r="L227" s="35">
        <f t="shared" si="68"/>
        <v>-360</v>
      </c>
      <c r="N227" s="34" t="s">
        <v>60</v>
      </c>
      <c r="O227" s="35">
        <v>-20</v>
      </c>
      <c r="P227" s="33" t="s">
        <v>13</v>
      </c>
      <c r="Q227" s="35">
        <v>20</v>
      </c>
      <c r="R227" s="74">
        <f t="shared" si="69"/>
        <v>-400</v>
      </c>
    </row>
    <row r="228" spans="2:18" ht="14.4" x14ac:dyDescent="0.3">
      <c r="B228" s="75" t="str">
        <f>'START HER'!B39</f>
        <v>Rengøring af såmaskine inden såning (time)</v>
      </c>
      <c r="C228" s="42">
        <f>'START HER'!F39</f>
        <v>-1</v>
      </c>
      <c r="D228" s="39" t="str">
        <f>'START HER'!G39</f>
        <v>timer pr. såning</v>
      </c>
      <c r="E228" s="38">
        <f>'START HER'!C39</f>
        <v>225</v>
      </c>
      <c r="F228" s="44">
        <f>'START HER'!H39</f>
        <v>-15</v>
      </c>
      <c r="G228" s="40"/>
      <c r="H228" s="37" t="str">
        <f>B228</f>
        <v>Rengøring af såmaskine inden såning (time)</v>
      </c>
      <c r="I228" s="42">
        <f t="shared" ref="I228:L228" si="70">C228</f>
        <v>-1</v>
      </c>
      <c r="J228" s="39" t="str">
        <f t="shared" si="70"/>
        <v>timer pr. såning</v>
      </c>
      <c r="K228" s="38">
        <f t="shared" si="70"/>
        <v>225</v>
      </c>
      <c r="L228" s="42">
        <f t="shared" si="70"/>
        <v>-15</v>
      </c>
      <c r="M228" s="40"/>
      <c r="N228" s="37" t="str">
        <f>H228</f>
        <v>Rengøring af såmaskine inden såning (time)</v>
      </c>
      <c r="O228" s="42">
        <f t="shared" ref="O228:R228" si="71">I228</f>
        <v>-1</v>
      </c>
      <c r="P228" s="39" t="str">
        <f t="shared" si="71"/>
        <v>timer pr. såning</v>
      </c>
      <c r="Q228" s="38">
        <f t="shared" si="71"/>
        <v>225</v>
      </c>
      <c r="R228" s="132">
        <f t="shared" si="71"/>
        <v>-15</v>
      </c>
    </row>
    <row r="229" spans="2:18" x14ac:dyDescent="0.25">
      <c r="B229" s="73" t="s">
        <v>31</v>
      </c>
      <c r="C229" s="35">
        <v>-1</v>
      </c>
      <c r="D229" s="33" t="s">
        <v>13</v>
      </c>
      <c r="E229" s="35">
        <v>380</v>
      </c>
      <c r="F229" s="35">
        <f t="shared" si="67"/>
        <v>-380</v>
      </c>
      <c r="H229" s="34" t="s">
        <v>31</v>
      </c>
      <c r="I229" s="35">
        <v>-1</v>
      </c>
      <c r="J229" s="33" t="s">
        <v>13</v>
      </c>
      <c r="K229" s="35">
        <v>380</v>
      </c>
      <c r="L229" s="35">
        <f t="shared" si="68"/>
        <v>-380</v>
      </c>
      <c r="N229" s="34" t="s">
        <v>31</v>
      </c>
      <c r="O229" s="35">
        <v>-1</v>
      </c>
      <c r="P229" s="33" t="s">
        <v>13</v>
      </c>
      <c r="Q229" s="35">
        <v>400</v>
      </c>
      <c r="R229" s="74">
        <f t="shared" si="69"/>
        <v>-400</v>
      </c>
    </row>
    <row r="230" spans="2:18" x14ac:dyDescent="0.25">
      <c r="B230" s="73" t="s">
        <v>33</v>
      </c>
      <c r="C230" s="35">
        <v>-1</v>
      </c>
      <c r="D230" s="33" t="s">
        <v>13</v>
      </c>
      <c r="E230" s="35">
        <v>140</v>
      </c>
      <c r="F230" s="35">
        <f t="shared" si="67"/>
        <v>-140</v>
      </c>
      <c r="H230" s="34" t="s">
        <v>33</v>
      </c>
      <c r="I230" s="35">
        <v>-1</v>
      </c>
      <c r="J230" s="33" t="s">
        <v>13</v>
      </c>
      <c r="K230" s="35">
        <v>140</v>
      </c>
      <c r="L230" s="35">
        <f t="shared" si="68"/>
        <v>-140</v>
      </c>
      <c r="N230" s="34" t="s">
        <v>33</v>
      </c>
      <c r="O230" s="35">
        <v>-1</v>
      </c>
      <c r="P230" s="33" t="s">
        <v>13</v>
      </c>
      <c r="Q230" s="35">
        <v>140</v>
      </c>
      <c r="R230" s="74">
        <f t="shared" si="69"/>
        <v>-140</v>
      </c>
    </row>
    <row r="231" spans="2:18" ht="14.4" x14ac:dyDescent="0.3">
      <c r="B231" s="75" t="str">
        <f>'START HER'!B41</f>
        <v>Lugning (time)</v>
      </c>
      <c r="C231" s="42">
        <f>'START HER'!F41</f>
        <v>0</v>
      </c>
      <c r="D231" s="39" t="str">
        <f>'START HER'!G41</f>
        <v>timer pr. ha</v>
      </c>
      <c r="E231" s="38">
        <f>'START HER'!C41</f>
        <v>225</v>
      </c>
      <c r="F231" s="38">
        <f>'START HER'!H41</f>
        <v>0</v>
      </c>
      <c r="G231" s="40"/>
      <c r="H231" s="37" t="str">
        <f>B231</f>
        <v>Lugning (time)</v>
      </c>
      <c r="I231" s="42">
        <f>C231</f>
        <v>0</v>
      </c>
      <c r="J231" s="39"/>
      <c r="K231" s="38">
        <f>E231</f>
        <v>225</v>
      </c>
      <c r="L231" s="38">
        <f>I231*K231</f>
        <v>0</v>
      </c>
      <c r="M231" s="40"/>
      <c r="N231" s="37" t="str">
        <f>H231</f>
        <v>Lugning (time)</v>
      </c>
      <c r="O231" s="42">
        <f>I231</f>
        <v>0</v>
      </c>
      <c r="P231" s="39"/>
      <c r="Q231" s="38">
        <f>K231</f>
        <v>225</v>
      </c>
      <c r="R231" s="77">
        <f>O231*Q231</f>
        <v>0</v>
      </c>
    </row>
    <row r="232" spans="2:18" ht="14.4" x14ac:dyDescent="0.3">
      <c r="B232" s="75" t="str">
        <f>'START HER'!B43</f>
        <v>Ekstra rengøring af mejetærsker (time)</v>
      </c>
      <c r="C232" s="38">
        <f>'START HER'!F43</f>
        <v>-2</v>
      </c>
      <c r="D232" s="39" t="str">
        <f>'START HER'!G43</f>
        <v>timer pr. høst</v>
      </c>
      <c r="E232" s="38">
        <f>'START HER'!C43</f>
        <v>225</v>
      </c>
      <c r="F232" s="38">
        <f>'START HER'!H43</f>
        <v>-30</v>
      </c>
      <c r="G232" s="40"/>
      <c r="H232" s="37" t="str">
        <f>B232</f>
        <v>Ekstra rengøring af mejetærsker (time)</v>
      </c>
      <c r="I232" s="38">
        <f t="shared" ref="I232:L237" si="72">C232</f>
        <v>-2</v>
      </c>
      <c r="J232" s="39" t="str">
        <f t="shared" si="72"/>
        <v>timer pr. høst</v>
      </c>
      <c r="K232" s="38">
        <f t="shared" si="72"/>
        <v>225</v>
      </c>
      <c r="L232" s="38">
        <f t="shared" si="72"/>
        <v>-30</v>
      </c>
      <c r="M232" s="40"/>
      <c r="N232" s="37" t="str">
        <f>H232</f>
        <v>Ekstra rengøring af mejetærsker (time)</v>
      </c>
      <c r="O232" s="38">
        <f t="shared" ref="O232:R237" si="73">I232</f>
        <v>-2</v>
      </c>
      <c r="P232" s="39" t="str">
        <f t="shared" si="73"/>
        <v>timer pr. høst</v>
      </c>
      <c r="Q232" s="38">
        <f t="shared" si="73"/>
        <v>225</v>
      </c>
      <c r="R232" s="77">
        <f t="shared" si="73"/>
        <v>-30</v>
      </c>
    </row>
    <row r="233" spans="2:18" ht="14.4" x14ac:dyDescent="0.3">
      <c r="B233" s="75" t="str">
        <f>'START HER'!B45</f>
        <v>Ekstra rengøring af vogne  (time)</v>
      </c>
      <c r="C233" s="38">
        <f>'START HER'!F45</f>
        <v>-1</v>
      </c>
      <c r="D233" s="39" t="str">
        <f>'START HER'!G45</f>
        <v>timer pr. høst</v>
      </c>
      <c r="E233" s="38">
        <f>'START HER'!C45</f>
        <v>225</v>
      </c>
      <c r="F233" s="38">
        <f>'START HER'!H45</f>
        <v>-15</v>
      </c>
      <c r="G233" s="40"/>
      <c r="H233" s="37" t="str">
        <f t="shared" ref="H233:H237" si="74">B233</f>
        <v>Ekstra rengøring af vogne  (time)</v>
      </c>
      <c r="I233" s="38">
        <f t="shared" si="72"/>
        <v>-1</v>
      </c>
      <c r="J233" s="39" t="str">
        <f t="shared" si="72"/>
        <v>timer pr. høst</v>
      </c>
      <c r="K233" s="38">
        <f t="shared" si="72"/>
        <v>225</v>
      </c>
      <c r="L233" s="38">
        <f t="shared" si="72"/>
        <v>-15</v>
      </c>
      <c r="M233" s="40"/>
      <c r="N233" s="37" t="str">
        <f t="shared" ref="N233:N237" si="75">H233</f>
        <v>Ekstra rengøring af vogne  (time)</v>
      </c>
      <c r="O233" s="38">
        <f t="shared" si="73"/>
        <v>-1</v>
      </c>
      <c r="P233" s="39" t="str">
        <f t="shared" si="73"/>
        <v>timer pr. høst</v>
      </c>
      <c r="Q233" s="38">
        <f t="shared" si="73"/>
        <v>225</v>
      </c>
      <c r="R233" s="77">
        <f t="shared" si="73"/>
        <v>-15</v>
      </c>
    </row>
    <row r="234" spans="2:18" ht="14.4" x14ac:dyDescent="0.3">
      <c r="B234" s="75" t="str">
        <f>'START HER'!B47</f>
        <v>Ekstra rengøring af silo/lager (time)</v>
      </c>
      <c r="C234" s="38">
        <f>'START HER'!F47</f>
        <v>-4</v>
      </c>
      <c r="D234" s="39" t="str">
        <f>'START HER'!G47</f>
        <v>timer pr. høst</v>
      </c>
      <c r="E234" s="38">
        <f>'START HER'!C47</f>
        <v>225</v>
      </c>
      <c r="F234" s="38">
        <f>'START HER'!H47</f>
        <v>-60</v>
      </c>
      <c r="G234" s="40"/>
      <c r="H234" s="37" t="str">
        <f t="shared" si="74"/>
        <v>Ekstra rengøring af silo/lager (time)</v>
      </c>
      <c r="I234" s="38">
        <f t="shared" si="72"/>
        <v>-4</v>
      </c>
      <c r="J234" s="39" t="str">
        <f t="shared" si="72"/>
        <v>timer pr. høst</v>
      </c>
      <c r="K234" s="38">
        <f t="shared" si="72"/>
        <v>225</v>
      </c>
      <c r="L234" s="38">
        <f t="shared" si="72"/>
        <v>-60</v>
      </c>
      <c r="M234" s="40"/>
      <c r="N234" s="37" t="str">
        <f t="shared" si="75"/>
        <v>Ekstra rengøring af silo/lager (time)</v>
      </c>
      <c r="O234" s="38">
        <f t="shared" si="73"/>
        <v>-4</v>
      </c>
      <c r="P234" s="39" t="str">
        <f t="shared" si="73"/>
        <v>timer pr. høst</v>
      </c>
      <c r="Q234" s="38">
        <f t="shared" si="73"/>
        <v>225</v>
      </c>
      <c r="R234" s="77">
        <f t="shared" si="73"/>
        <v>-60</v>
      </c>
    </row>
    <row r="235" spans="2:18" ht="14.4" x14ac:dyDescent="0.3">
      <c r="B235" s="75" t="str">
        <f>'START HER'!B49</f>
        <v>Ekstra rengøring af transportanlæg (time)</v>
      </c>
      <c r="C235" s="38">
        <f>'START HER'!F49</f>
        <v>-2</v>
      </c>
      <c r="D235" s="39" t="str">
        <f>'START HER'!G49</f>
        <v>timer pr. høst</v>
      </c>
      <c r="E235" s="38">
        <f>'START HER'!C49</f>
        <v>225</v>
      </c>
      <c r="F235" s="38">
        <f>'START HER'!H49</f>
        <v>-30</v>
      </c>
      <c r="G235" s="40"/>
      <c r="H235" s="37" t="str">
        <f t="shared" si="74"/>
        <v>Ekstra rengøring af transportanlæg (time)</v>
      </c>
      <c r="I235" s="38">
        <f t="shared" si="72"/>
        <v>-2</v>
      </c>
      <c r="J235" s="39" t="str">
        <f t="shared" si="72"/>
        <v>timer pr. høst</v>
      </c>
      <c r="K235" s="38">
        <f t="shared" si="72"/>
        <v>225</v>
      </c>
      <c r="L235" s="38">
        <f t="shared" si="72"/>
        <v>-30</v>
      </c>
      <c r="M235" s="40"/>
      <c r="N235" s="37" t="str">
        <f t="shared" si="75"/>
        <v>Ekstra rengøring af transportanlæg (time)</v>
      </c>
      <c r="O235" s="38">
        <f t="shared" si="73"/>
        <v>-2</v>
      </c>
      <c r="P235" s="39" t="str">
        <f t="shared" si="73"/>
        <v>timer pr. høst</v>
      </c>
      <c r="Q235" s="38">
        <f t="shared" si="73"/>
        <v>225</v>
      </c>
      <c r="R235" s="77">
        <f t="shared" si="73"/>
        <v>-30</v>
      </c>
    </row>
    <row r="236" spans="2:18" ht="14.4" x14ac:dyDescent="0.3">
      <c r="B236" s="75" t="str">
        <f>'START HER'!B51</f>
        <v>Ekstra skadedyrssikring</v>
      </c>
      <c r="C236" s="38">
        <f>'START HER'!F51</f>
        <v>-1</v>
      </c>
      <c r="D236" s="39" t="str">
        <f>'START HER'!G51</f>
        <v>stk.</v>
      </c>
      <c r="E236" s="38"/>
      <c r="F236" s="38">
        <f>'START HER'!H51</f>
        <v>-20</v>
      </c>
      <c r="G236" s="40"/>
      <c r="H236" s="37" t="str">
        <f t="shared" si="74"/>
        <v>Ekstra skadedyrssikring</v>
      </c>
      <c r="I236" s="38">
        <f t="shared" si="72"/>
        <v>-1</v>
      </c>
      <c r="J236" s="39" t="str">
        <f t="shared" si="72"/>
        <v>stk.</v>
      </c>
      <c r="K236" s="38">
        <f t="shared" si="72"/>
        <v>0</v>
      </c>
      <c r="L236" s="38">
        <f t="shared" si="72"/>
        <v>-20</v>
      </c>
      <c r="M236" s="40"/>
      <c r="N236" s="37" t="str">
        <f t="shared" si="75"/>
        <v>Ekstra skadedyrssikring</v>
      </c>
      <c r="O236" s="38">
        <f t="shared" si="73"/>
        <v>-1</v>
      </c>
      <c r="P236" s="39" t="str">
        <f t="shared" si="73"/>
        <v>stk.</v>
      </c>
      <c r="Q236" s="38">
        <f t="shared" si="73"/>
        <v>0</v>
      </c>
      <c r="R236" s="77">
        <f t="shared" si="73"/>
        <v>-20</v>
      </c>
    </row>
    <row r="237" spans="2:18" ht="14.4" x14ac:dyDescent="0.3">
      <c r="B237" s="75" t="str">
        <f>'START HER'!B53</f>
        <v>Skårlægning</v>
      </c>
      <c r="C237" s="38">
        <f>'START HER'!F53</f>
        <v>-1</v>
      </c>
      <c r="D237" s="39"/>
      <c r="E237" s="38">
        <f>'START HER'!C53</f>
        <v>500</v>
      </c>
      <c r="F237" s="38">
        <f>'START HER'!H53</f>
        <v>-500</v>
      </c>
      <c r="G237" s="40"/>
      <c r="H237" s="37" t="str">
        <f t="shared" si="74"/>
        <v>Skårlægning</v>
      </c>
      <c r="I237" s="38">
        <f t="shared" si="72"/>
        <v>-1</v>
      </c>
      <c r="J237" s="39"/>
      <c r="K237" s="38">
        <f t="shared" si="72"/>
        <v>500</v>
      </c>
      <c r="L237" s="38">
        <f t="shared" si="72"/>
        <v>-500</v>
      </c>
      <c r="M237" s="40"/>
      <c r="N237" s="37" t="str">
        <f t="shared" si="75"/>
        <v>Skårlægning</v>
      </c>
      <c r="O237" s="38">
        <f t="shared" si="73"/>
        <v>-1</v>
      </c>
      <c r="P237" s="39"/>
      <c r="Q237" s="38">
        <f t="shared" si="73"/>
        <v>500</v>
      </c>
      <c r="R237" s="77">
        <f t="shared" si="73"/>
        <v>-500</v>
      </c>
    </row>
    <row r="238" spans="2:18" x14ac:dyDescent="0.25">
      <c r="B238" s="73" t="s">
        <v>34</v>
      </c>
      <c r="C238" s="35">
        <v>-1</v>
      </c>
      <c r="D238" s="33"/>
      <c r="E238" s="35">
        <v>722</v>
      </c>
      <c r="F238" s="35">
        <f t="shared" si="67"/>
        <v>-722</v>
      </c>
      <c r="H238" s="34" t="s">
        <v>34</v>
      </c>
      <c r="I238" s="35">
        <v>-1</v>
      </c>
      <c r="J238" s="33" t="s">
        <v>13</v>
      </c>
      <c r="K238" s="35">
        <v>928</v>
      </c>
      <c r="L238" s="35">
        <f t="shared" si="68"/>
        <v>-928</v>
      </c>
      <c r="N238" s="34" t="s">
        <v>34</v>
      </c>
      <c r="O238" s="35">
        <v>-1</v>
      </c>
      <c r="P238" s="33" t="s">
        <v>13</v>
      </c>
      <c r="Q238" s="35">
        <v>928</v>
      </c>
      <c r="R238" s="74">
        <f t="shared" si="69"/>
        <v>-928</v>
      </c>
    </row>
    <row r="239" spans="2:18" x14ac:dyDescent="0.25">
      <c r="B239" s="73" t="s">
        <v>61</v>
      </c>
      <c r="C239" s="35">
        <v>-1</v>
      </c>
      <c r="D239" s="33" t="s">
        <v>13</v>
      </c>
      <c r="E239" s="35">
        <v>328</v>
      </c>
      <c r="F239" s="35">
        <f t="shared" si="67"/>
        <v>-328</v>
      </c>
      <c r="H239" s="34" t="s">
        <v>61</v>
      </c>
      <c r="I239" s="35">
        <v>-1</v>
      </c>
      <c r="J239" s="33" t="s">
        <v>13</v>
      </c>
      <c r="K239" s="35">
        <v>422</v>
      </c>
      <c r="L239" s="35">
        <f t="shared" si="68"/>
        <v>-422</v>
      </c>
      <c r="N239" s="34" t="s">
        <v>61</v>
      </c>
      <c r="O239" s="35">
        <v>-1</v>
      </c>
      <c r="P239" s="33" t="s">
        <v>13</v>
      </c>
      <c r="Q239" s="35">
        <v>422</v>
      </c>
      <c r="R239" s="74">
        <f t="shared" si="69"/>
        <v>-422</v>
      </c>
    </row>
    <row r="240" spans="2:18" ht="14.4" x14ac:dyDescent="0.3">
      <c r="B240" s="75" t="str">
        <f>'START HER'!B55</f>
        <v>Ekstra skånsomhed ved håndtering</v>
      </c>
      <c r="C240" s="38">
        <f>'START HER'!F55</f>
        <v>-1</v>
      </c>
      <c r="D240" s="39"/>
      <c r="E240" s="38">
        <f>'START HER'!C55</f>
        <v>100</v>
      </c>
      <c r="F240" s="38">
        <f>'START HER'!H55</f>
        <v>-100</v>
      </c>
      <c r="G240" s="40"/>
      <c r="H240" s="37" t="str">
        <f>B240</f>
        <v>Ekstra skånsomhed ved håndtering</v>
      </c>
      <c r="I240" s="38">
        <f t="shared" ref="I240:K240" si="76">C240</f>
        <v>-1</v>
      </c>
      <c r="J240" s="39"/>
      <c r="K240" s="38">
        <f t="shared" si="76"/>
        <v>100</v>
      </c>
      <c r="L240" s="38">
        <f t="shared" si="68"/>
        <v>-100</v>
      </c>
      <c r="M240" s="40"/>
      <c r="N240" s="37" t="str">
        <f>H240</f>
        <v>Ekstra skånsomhed ved håndtering</v>
      </c>
      <c r="O240" s="38">
        <f t="shared" ref="O240:Q240" si="77">I240</f>
        <v>-1</v>
      </c>
      <c r="P240" s="39"/>
      <c r="Q240" s="38">
        <f t="shared" si="77"/>
        <v>100</v>
      </c>
      <c r="R240" s="77">
        <f t="shared" si="69"/>
        <v>-100</v>
      </c>
    </row>
    <row r="241" spans="2:18" x14ac:dyDescent="0.25">
      <c r="B241" s="73" t="s">
        <v>62</v>
      </c>
      <c r="C241" s="35">
        <v>-3000</v>
      </c>
      <c r="D241" s="33" t="s">
        <v>13</v>
      </c>
      <c r="E241" s="43">
        <v>0.12</v>
      </c>
      <c r="F241" s="35">
        <f t="shared" si="67"/>
        <v>-360</v>
      </c>
      <c r="H241" s="34" t="s">
        <v>62</v>
      </c>
      <c r="I241" s="35">
        <v>-5000</v>
      </c>
      <c r="J241" s="33" t="s">
        <v>13</v>
      </c>
      <c r="K241" s="43">
        <v>0.12</v>
      </c>
      <c r="L241" s="35">
        <f t="shared" si="68"/>
        <v>-600</v>
      </c>
      <c r="N241" s="34" t="s">
        <v>62</v>
      </c>
      <c r="O241" s="35">
        <v>-5000</v>
      </c>
      <c r="P241" s="33" t="s">
        <v>13</v>
      </c>
      <c r="Q241" s="43">
        <v>0.12</v>
      </c>
      <c r="R241" s="74">
        <f t="shared" si="69"/>
        <v>-600</v>
      </c>
    </row>
    <row r="242" spans="2:18" x14ac:dyDescent="0.25">
      <c r="B242" s="73" t="s">
        <v>63</v>
      </c>
      <c r="C242" s="44">
        <v>-4</v>
      </c>
      <c r="D242" s="33" t="s">
        <v>13</v>
      </c>
      <c r="E242" s="35">
        <v>90</v>
      </c>
      <c r="F242" s="35">
        <f t="shared" si="67"/>
        <v>-360</v>
      </c>
      <c r="H242" s="34" t="s">
        <v>63</v>
      </c>
      <c r="I242" s="44">
        <v>-4.8</v>
      </c>
      <c r="J242" s="33" t="s">
        <v>13</v>
      </c>
      <c r="K242" s="35">
        <v>90</v>
      </c>
      <c r="L242" s="35">
        <f t="shared" si="68"/>
        <v>-432</v>
      </c>
      <c r="N242" s="34" t="s">
        <v>63</v>
      </c>
      <c r="O242" s="44">
        <v>-4.8</v>
      </c>
      <c r="P242" s="33" t="s">
        <v>13</v>
      </c>
      <c r="Q242" s="35">
        <v>90</v>
      </c>
      <c r="R242" s="74">
        <f t="shared" si="69"/>
        <v>-432</v>
      </c>
    </row>
    <row r="243" spans="2:18" x14ac:dyDescent="0.25">
      <c r="B243" s="73" t="s">
        <v>64</v>
      </c>
      <c r="C243" s="35">
        <v>-1</v>
      </c>
      <c r="D243" s="33" t="s">
        <v>13</v>
      </c>
      <c r="E243" s="35">
        <v>206</v>
      </c>
      <c r="F243" s="35">
        <f t="shared" si="67"/>
        <v>-206</v>
      </c>
      <c r="H243" s="34" t="s">
        <v>64</v>
      </c>
      <c r="I243" s="35">
        <v>-1</v>
      </c>
      <c r="J243" s="33" t="s">
        <v>13</v>
      </c>
      <c r="K243" s="35">
        <v>233</v>
      </c>
      <c r="L243" s="35">
        <f t="shared" si="68"/>
        <v>-233</v>
      </c>
      <c r="N243" s="34" t="s">
        <v>64</v>
      </c>
      <c r="O243" s="35">
        <v>-1</v>
      </c>
      <c r="P243" s="33" t="s">
        <v>13</v>
      </c>
      <c r="Q243" s="35">
        <v>236</v>
      </c>
      <c r="R243" s="74">
        <f t="shared" si="69"/>
        <v>-236</v>
      </c>
    </row>
    <row r="244" spans="2:18" x14ac:dyDescent="0.25">
      <c r="B244" s="73" t="s">
        <v>37</v>
      </c>
      <c r="C244" s="35"/>
      <c r="D244" s="33" t="s">
        <v>13</v>
      </c>
      <c r="E244" s="35"/>
      <c r="F244" s="35">
        <v>-800</v>
      </c>
      <c r="H244" s="34" t="s">
        <v>69</v>
      </c>
      <c r="I244" s="35">
        <v>-1</v>
      </c>
      <c r="J244" s="33" t="s">
        <v>13</v>
      </c>
      <c r="K244" s="35">
        <v>1225</v>
      </c>
      <c r="L244" s="35">
        <f t="shared" si="68"/>
        <v>-1225</v>
      </c>
      <c r="N244" s="34" t="s">
        <v>37</v>
      </c>
      <c r="O244" s="35"/>
      <c r="P244" s="33" t="s">
        <v>13</v>
      </c>
      <c r="Q244" s="35"/>
      <c r="R244" s="74">
        <v>-800</v>
      </c>
    </row>
    <row r="245" spans="2:18" ht="14.4" x14ac:dyDescent="0.3">
      <c r="B245" s="75" t="str">
        <f>'START HER'!B57</f>
        <v>Øvrige ekstraomkostninger konsum</v>
      </c>
      <c r="C245" s="38">
        <f>'START HER'!F57</f>
        <v>-1</v>
      </c>
      <c r="D245" s="39"/>
      <c r="E245" s="38">
        <f>'START HER'!C57</f>
        <v>100</v>
      </c>
      <c r="F245" s="38">
        <f>'START HER'!H57</f>
        <v>-100</v>
      </c>
      <c r="G245" s="40"/>
      <c r="H245" s="37" t="str">
        <f>B245</f>
        <v>Øvrige ekstraomkostninger konsum</v>
      </c>
      <c r="I245" s="45">
        <f t="shared" ref="I245:K245" si="78">C245</f>
        <v>-1</v>
      </c>
      <c r="J245" s="37"/>
      <c r="K245" s="45">
        <f t="shared" si="78"/>
        <v>100</v>
      </c>
      <c r="L245" s="38">
        <f t="shared" si="68"/>
        <v>-100</v>
      </c>
      <c r="M245" s="40"/>
      <c r="N245" s="37" t="str">
        <f>H245</f>
        <v>Øvrige ekstraomkostninger konsum</v>
      </c>
      <c r="O245" s="45">
        <f t="shared" ref="O245:Q245" si="79">I245</f>
        <v>-1</v>
      </c>
      <c r="P245" s="37"/>
      <c r="Q245" s="45">
        <f t="shared" si="79"/>
        <v>100</v>
      </c>
      <c r="R245" s="77">
        <f>O245*Q245</f>
        <v>-100</v>
      </c>
    </row>
    <row r="246" spans="2:18" x14ac:dyDescent="0.25">
      <c r="B246" s="71" t="s">
        <v>38</v>
      </c>
      <c r="C246" s="32"/>
      <c r="D246" s="33" t="s">
        <v>13</v>
      </c>
      <c r="E246" s="32"/>
      <c r="F246" s="32">
        <f>SUM(F225:F245)</f>
        <v>-5779</v>
      </c>
      <c r="H246" s="34" t="s">
        <v>70</v>
      </c>
      <c r="I246" s="35">
        <v>-2</v>
      </c>
      <c r="J246" s="33" t="s">
        <v>13</v>
      </c>
      <c r="K246" s="35">
        <v>125</v>
      </c>
      <c r="L246" s="35">
        <f t="shared" si="68"/>
        <v>-250</v>
      </c>
      <c r="N246" s="31" t="s">
        <v>38</v>
      </c>
      <c r="O246" s="32"/>
      <c r="P246" s="33" t="s">
        <v>13</v>
      </c>
      <c r="Q246" s="32"/>
      <c r="R246" s="72">
        <f>SUM(R225:R245)</f>
        <v>-6628</v>
      </c>
    </row>
    <row r="247" spans="2:18" x14ac:dyDescent="0.25">
      <c r="B247" s="73" t="s">
        <v>39</v>
      </c>
      <c r="C247" s="35"/>
      <c r="D247" s="33" t="s">
        <v>13</v>
      </c>
      <c r="E247" s="35"/>
      <c r="F247" s="35">
        <f>SUM(F222,F246)</f>
        <v>1811.333333333333</v>
      </c>
      <c r="H247" s="34" t="s">
        <v>71</v>
      </c>
      <c r="I247" s="35">
        <v>-75</v>
      </c>
      <c r="J247" s="33" t="s">
        <v>13</v>
      </c>
      <c r="K247" s="35">
        <v>10</v>
      </c>
      <c r="L247" s="35">
        <f t="shared" si="68"/>
        <v>-750</v>
      </c>
      <c r="N247" s="34" t="s">
        <v>39</v>
      </c>
      <c r="O247" s="35"/>
      <c r="P247" s="33" t="s">
        <v>13</v>
      </c>
      <c r="Q247" s="35"/>
      <c r="R247" s="74">
        <f>SUM(R222,R246)</f>
        <v>5502.3333333333339</v>
      </c>
    </row>
    <row r="248" spans="2:18" x14ac:dyDescent="0.25">
      <c r="B248" s="51"/>
      <c r="H248" s="34" t="s">
        <v>37</v>
      </c>
      <c r="I248" s="35"/>
      <c r="J248" s="33" t="s">
        <v>13</v>
      </c>
      <c r="K248" s="35"/>
      <c r="L248" s="35">
        <v>-800</v>
      </c>
      <c r="R248" s="68"/>
    </row>
    <row r="249" spans="2:18" x14ac:dyDescent="0.25">
      <c r="B249" s="51"/>
      <c r="H249" s="31" t="s">
        <v>38</v>
      </c>
      <c r="I249" s="32"/>
      <c r="J249" s="33" t="s">
        <v>13</v>
      </c>
      <c r="K249" s="32"/>
      <c r="L249" s="32">
        <f>SUM(L225:L248)</f>
        <v>-8652</v>
      </c>
      <c r="R249" s="68"/>
    </row>
    <row r="250" spans="2:18" x14ac:dyDescent="0.25">
      <c r="B250" s="51"/>
      <c r="H250" s="34" t="s">
        <v>39</v>
      </c>
      <c r="I250" s="35"/>
      <c r="J250" s="33" t="s">
        <v>13</v>
      </c>
      <c r="K250" s="35"/>
      <c r="L250" s="35">
        <f>SUM(L222,L249)</f>
        <v>3478.3333333333339</v>
      </c>
      <c r="R250" s="68"/>
    </row>
    <row r="251" spans="2:18" x14ac:dyDescent="0.25">
      <c r="B251" s="51"/>
      <c r="H251" s="78"/>
      <c r="I251" s="79"/>
      <c r="J251" s="80"/>
      <c r="K251" s="79"/>
      <c r="L251" s="79"/>
      <c r="R251" s="68"/>
    </row>
    <row r="252" spans="2:18" x14ac:dyDescent="0.25">
      <c r="B252" s="71" t="s">
        <v>125</v>
      </c>
      <c r="C252" s="32" t="s">
        <v>124</v>
      </c>
      <c r="D252" s="33"/>
      <c r="E252" s="32"/>
      <c r="F252" s="66">
        <f>'START HER'!$C71/100</f>
        <v>2.1</v>
      </c>
      <c r="H252" s="71" t="s">
        <v>125</v>
      </c>
      <c r="I252" s="32" t="s">
        <v>124</v>
      </c>
      <c r="J252" s="33"/>
      <c r="K252" s="32"/>
      <c r="L252" s="66">
        <f>'START HER'!$C71/100</f>
        <v>2.1</v>
      </c>
      <c r="N252" s="71" t="s">
        <v>125</v>
      </c>
      <c r="O252" s="32" t="s">
        <v>124</v>
      </c>
      <c r="P252" s="33"/>
      <c r="Q252" s="32"/>
      <c r="R252" s="81">
        <f>'START HER'!$C71/100</f>
        <v>2.1</v>
      </c>
    </row>
    <row r="253" spans="2:18" x14ac:dyDescent="0.25">
      <c r="B253" s="71" t="s">
        <v>123</v>
      </c>
      <c r="C253" s="32" t="s">
        <v>124</v>
      </c>
      <c r="D253" s="33"/>
      <c r="E253" s="32"/>
      <c r="F253" s="66">
        <f>('LÅST kalkuler foder'!F174-F247)/C209</f>
        <v>0.41055555555555567</v>
      </c>
      <c r="H253" s="71" t="s">
        <v>123</v>
      </c>
      <c r="I253" s="32" t="s">
        <v>124</v>
      </c>
      <c r="J253" s="33"/>
      <c r="K253" s="32"/>
      <c r="L253" s="66">
        <f>('LÅST kalkuler foder'!L177-L250)/I209</f>
        <v>0.24633333333333321</v>
      </c>
      <c r="N253" s="71" t="s">
        <v>123</v>
      </c>
      <c r="O253" s="32" t="s">
        <v>124</v>
      </c>
      <c r="P253" s="33"/>
      <c r="Q253" s="32"/>
      <c r="R253" s="81">
        <f>('LÅST kalkuler foder'!R174-R247)/O209</f>
        <v>0.24633333333333321</v>
      </c>
    </row>
    <row r="254" spans="2:18" x14ac:dyDescent="0.25">
      <c r="B254" s="71" t="s">
        <v>122</v>
      </c>
      <c r="C254" s="32" t="s">
        <v>124</v>
      </c>
      <c r="D254" s="33"/>
      <c r="E254" s="32"/>
      <c r="F254" s="66">
        <f>E209+F253</f>
        <v>2.5105555555555559</v>
      </c>
      <c r="H254" s="71" t="s">
        <v>122</v>
      </c>
      <c r="I254" s="32" t="s">
        <v>124</v>
      </c>
      <c r="J254" s="33"/>
      <c r="K254" s="32"/>
      <c r="L254" s="66">
        <f>K209+L253</f>
        <v>2.3463333333333334</v>
      </c>
      <c r="N254" s="71" t="s">
        <v>122</v>
      </c>
      <c r="O254" s="32" t="s">
        <v>124</v>
      </c>
      <c r="P254" s="33"/>
      <c r="Q254" s="32"/>
      <c r="R254" s="81">
        <f>Q209+R253</f>
        <v>2.3463333333333334</v>
      </c>
    </row>
    <row r="255" spans="2:18" x14ac:dyDescent="0.25">
      <c r="B255" s="51"/>
      <c r="H255" s="78"/>
      <c r="I255" s="79"/>
      <c r="J255" s="80"/>
      <c r="K255" s="79"/>
      <c r="L255" s="79"/>
      <c r="R255" s="68"/>
    </row>
    <row r="256" spans="2:18" x14ac:dyDescent="0.25">
      <c r="B256" s="167" t="s">
        <v>65</v>
      </c>
      <c r="C256" s="168"/>
      <c r="D256" s="168"/>
      <c r="E256" s="168"/>
      <c r="F256" s="168"/>
      <c r="H256" s="168" t="s">
        <v>65</v>
      </c>
      <c r="I256" s="168"/>
      <c r="J256" s="168"/>
      <c r="K256" s="168"/>
      <c r="L256" s="168"/>
      <c r="N256" s="168" t="s">
        <v>65</v>
      </c>
      <c r="O256" s="168"/>
      <c r="P256" s="168"/>
      <c r="Q256" s="168"/>
      <c r="R256" s="169"/>
    </row>
    <row r="257" spans="2:18" x14ac:dyDescent="0.25">
      <c r="B257" s="167"/>
      <c r="C257" s="168"/>
      <c r="D257" s="168"/>
      <c r="E257" s="168"/>
      <c r="F257" s="168"/>
      <c r="H257" s="168"/>
      <c r="I257" s="168"/>
      <c r="J257" s="168"/>
      <c r="K257" s="168"/>
      <c r="L257" s="168"/>
      <c r="N257" s="168"/>
      <c r="O257" s="168"/>
      <c r="P257" s="168"/>
      <c r="Q257" s="168"/>
      <c r="R257" s="169"/>
    </row>
    <row r="258" spans="2:18" x14ac:dyDescent="0.25">
      <c r="B258" s="61" t="s">
        <v>16</v>
      </c>
      <c r="C258" s="84"/>
      <c r="D258" s="84"/>
      <c r="E258" s="84"/>
      <c r="F258" s="84"/>
      <c r="G258" s="84"/>
      <c r="H258" s="62" t="s">
        <v>16</v>
      </c>
      <c r="I258" s="84"/>
      <c r="J258" s="84"/>
      <c r="K258" s="84"/>
      <c r="L258" s="84"/>
      <c r="M258" s="84"/>
      <c r="N258" s="62" t="s">
        <v>16</v>
      </c>
      <c r="O258" s="84"/>
      <c r="P258" s="84"/>
      <c r="Q258" s="84"/>
      <c r="R258" s="85"/>
    </row>
    <row r="259" spans="2:18" x14ac:dyDescent="0.25">
      <c r="N259" s="28"/>
    </row>
    <row r="263" spans="2:18" x14ac:dyDescent="0.25">
      <c r="B263" s="28" t="s">
        <v>51</v>
      </c>
      <c r="H263" s="28" t="s">
        <v>51</v>
      </c>
      <c r="N263" s="28" t="s">
        <v>51</v>
      </c>
    </row>
    <row r="264" spans="2:18" x14ac:dyDescent="0.25">
      <c r="B264" s="28" t="s">
        <v>52</v>
      </c>
      <c r="H264" s="28" t="s">
        <v>52</v>
      </c>
      <c r="N264" s="28" t="s">
        <v>52</v>
      </c>
    </row>
    <row r="266" spans="2:18" x14ac:dyDescent="0.25">
      <c r="B266" s="28" t="s">
        <v>53</v>
      </c>
      <c r="H266" s="28" t="s">
        <v>53</v>
      </c>
      <c r="N266" s="28" t="s">
        <v>53</v>
      </c>
    </row>
    <row r="267" spans="2:18" x14ac:dyDescent="0.25">
      <c r="B267" s="28" t="s">
        <v>54</v>
      </c>
      <c r="H267" s="28" t="s">
        <v>54</v>
      </c>
      <c r="N267" s="28" t="s">
        <v>54</v>
      </c>
    </row>
  </sheetData>
  <mergeCells count="14">
    <mergeCell ref="B189:F190"/>
    <mergeCell ref="H189:L190"/>
    <mergeCell ref="N189:R190"/>
    <mergeCell ref="B256:F257"/>
    <mergeCell ref="H256:L257"/>
    <mergeCell ref="N256:R257"/>
    <mergeCell ref="B184:F187"/>
    <mergeCell ref="H184:L187"/>
    <mergeCell ref="N184:R187"/>
    <mergeCell ref="B55:F58"/>
    <mergeCell ref="H55:L58"/>
    <mergeCell ref="N55:R58"/>
    <mergeCell ref="H118:L122"/>
    <mergeCell ref="N118:R122"/>
  </mergeCells>
  <pageMargins left="0.7" right="0.7" top="0.75" bottom="0.75" header="0.3" footer="0.3"/>
  <pageSetup paperSize="9" orientation="portrait" r:id="rId1"/>
  <rowBreaks count="3" manualBreakCount="3">
    <brk id="47" max="16383" man="1"/>
    <brk id="105" max="16383" man="1"/>
    <brk id="1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D764E-3AB4-460D-BF5C-2D8B252161C4}">
  <dimension ref="B1:R190"/>
  <sheetViews>
    <sheetView workbookViewId="0"/>
  </sheetViews>
  <sheetFormatPr defaultRowHeight="14.4" x14ac:dyDescent="0.3"/>
  <cols>
    <col min="1" max="1" width="4.33203125" customWidth="1"/>
    <col min="2" max="2" width="30" customWidth="1"/>
    <col min="6" max="6" width="11" customWidth="1"/>
    <col min="7" max="7" width="14.88671875" customWidth="1"/>
    <col min="8" max="8" width="30" customWidth="1"/>
    <col min="12" max="12" width="11" customWidth="1"/>
    <col min="13" max="13" width="20" customWidth="1"/>
    <col min="14" max="14" width="30" customWidth="1"/>
    <col min="18" max="18" width="11" customWidth="1"/>
    <col min="19" max="19" width="5" customWidth="1"/>
    <col min="20" max="20" width="6" customWidth="1"/>
    <col min="21" max="21" width="11" customWidth="1"/>
  </cols>
  <sheetData>
    <row r="1" spans="2:18" x14ac:dyDescent="0.3">
      <c r="N1" s="10"/>
    </row>
    <row r="2" spans="2:18" x14ac:dyDescent="0.3">
      <c r="B2" t="s">
        <v>17</v>
      </c>
      <c r="H2" t="s">
        <v>17</v>
      </c>
      <c r="N2" t="s">
        <v>17</v>
      </c>
    </row>
    <row r="3" spans="2:18" x14ac:dyDescent="0.3">
      <c r="B3" s="10" t="s">
        <v>1</v>
      </c>
      <c r="C3" s="10" t="s">
        <v>2</v>
      </c>
      <c r="H3" s="10" t="s">
        <v>1</v>
      </c>
      <c r="I3" s="10" t="s">
        <v>2</v>
      </c>
      <c r="N3" s="1" t="s">
        <v>1</v>
      </c>
      <c r="O3" s="1" t="s">
        <v>2</v>
      </c>
    </row>
    <row r="4" spans="2:18" x14ac:dyDescent="0.3">
      <c r="B4" s="10" t="s">
        <v>3</v>
      </c>
      <c r="C4" s="10" t="s">
        <v>4</v>
      </c>
      <c r="H4" s="10" t="s">
        <v>3</v>
      </c>
      <c r="I4" s="10" t="s">
        <v>4</v>
      </c>
      <c r="N4" s="1" t="s">
        <v>3</v>
      </c>
      <c r="O4" s="1" t="s">
        <v>4</v>
      </c>
    </row>
    <row r="5" spans="2:18" x14ac:dyDescent="0.3">
      <c r="B5" s="10" t="s">
        <v>5</v>
      </c>
      <c r="C5" s="10" t="s">
        <v>6</v>
      </c>
      <c r="H5" s="10" t="s">
        <v>5</v>
      </c>
      <c r="I5" s="10" t="s">
        <v>6</v>
      </c>
      <c r="N5" s="1" t="s">
        <v>5</v>
      </c>
      <c r="O5" s="1" t="s">
        <v>6</v>
      </c>
    </row>
    <row r="6" spans="2:18" x14ac:dyDescent="0.3">
      <c r="B6" s="10" t="s">
        <v>7</v>
      </c>
      <c r="C6" s="10" t="s">
        <v>66</v>
      </c>
      <c r="H6" s="10" t="s">
        <v>7</v>
      </c>
      <c r="I6" s="10" t="s">
        <v>72</v>
      </c>
      <c r="N6" s="1" t="s">
        <v>7</v>
      </c>
      <c r="O6" s="1" t="s">
        <v>8</v>
      </c>
    </row>
    <row r="7" spans="2:18" x14ac:dyDescent="0.3">
      <c r="B7" s="10" t="s">
        <v>9</v>
      </c>
      <c r="C7" s="10" t="s">
        <v>10</v>
      </c>
      <c r="H7" s="10" t="s">
        <v>9</v>
      </c>
      <c r="I7" s="10" t="s">
        <v>10</v>
      </c>
      <c r="N7" s="1" t="s">
        <v>9</v>
      </c>
      <c r="O7" s="1" t="s">
        <v>10</v>
      </c>
    </row>
    <row r="9" spans="2:18" x14ac:dyDescent="0.3">
      <c r="B9" s="6" t="s">
        <v>11</v>
      </c>
      <c r="C9" s="7" t="s">
        <v>12</v>
      </c>
      <c r="D9" s="7" t="s">
        <v>13</v>
      </c>
      <c r="E9" s="7" t="s">
        <v>14</v>
      </c>
      <c r="F9" s="7" t="s">
        <v>15</v>
      </c>
      <c r="H9" s="6" t="s">
        <v>11</v>
      </c>
      <c r="I9" s="7" t="s">
        <v>12</v>
      </c>
      <c r="J9" s="7" t="s">
        <v>13</v>
      </c>
      <c r="K9" s="7" t="s">
        <v>14</v>
      </c>
      <c r="L9" s="7" t="s">
        <v>15</v>
      </c>
      <c r="N9" s="6" t="s">
        <v>11</v>
      </c>
      <c r="O9" s="7" t="s">
        <v>12</v>
      </c>
      <c r="P9" s="7" t="s">
        <v>13</v>
      </c>
      <c r="Q9" s="7" t="s">
        <v>14</v>
      </c>
      <c r="R9" s="7" t="s">
        <v>15</v>
      </c>
    </row>
    <row r="10" spans="2:18" x14ac:dyDescent="0.3">
      <c r="B10" s="8" t="s">
        <v>18</v>
      </c>
      <c r="C10" s="9"/>
      <c r="D10" s="11" t="s">
        <v>13</v>
      </c>
      <c r="E10" s="9"/>
      <c r="F10" s="9"/>
      <c r="H10" s="8" t="s">
        <v>18</v>
      </c>
      <c r="I10" s="9"/>
      <c r="J10" s="11" t="s">
        <v>13</v>
      </c>
      <c r="K10" s="9"/>
      <c r="L10" s="9"/>
      <c r="N10" s="8" t="s">
        <v>18</v>
      </c>
      <c r="O10" s="9"/>
      <c r="P10" s="3" t="s">
        <v>13</v>
      </c>
      <c r="Q10" s="9"/>
      <c r="R10" s="9"/>
    </row>
    <row r="11" spans="2:18" x14ac:dyDescent="0.3">
      <c r="B11" s="12" t="s">
        <v>19</v>
      </c>
      <c r="C11" s="13">
        <v>2600</v>
      </c>
      <c r="D11" s="11" t="s">
        <v>20</v>
      </c>
      <c r="E11" s="14">
        <f>'START HER'!C65/100</f>
        <v>4.05</v>
      </c>
      <c r="F11" s="13">
        <f>C11*E11</f>
        <v>10530</v>
      </c>
      <c r="H11" s="12" t="s">
        <v>19</v>
      </c>
      <c r="I11" s="13">
        <v>2800</v>
      </c>
      <c r="J11" s="11" t="s">
        <v>20</v>
      </c>
      <c r="K11" s="14">
        <f>E11</f>
        <v>4.05</v>
      </c>
      <c r="L11" s="13">
        <f>I11*K11</f>
        <v>11340</v>
      </c>
      <c r="N11" s="2" t="s">
        <v>19</v>
      </c>
      <c r="O11" s="4">
        <v>3000</v>
      </c>
      <c r="P11" s="3" t="s">
        <v>20</v>
      </c>
      <c r="Q11" s="5">
        <f>E11</f>
        <v>4.05</v>
      </c>
      <c r="R11" s="4">
        <f>O11*Q11</f>
        <v>12150</v>
      </c>
    </row>
    <row r="12" spans="2:18" x14ac:dyDescent="0.3">
      <c r="B12" s="12" t="s">
        <v>21</v>
      </c>
      <c r="C12" s="13"/>
      <c r="D12" s="11" t="s">
        <v>22</v>
      </c>
      <c r="E12" s="13"/>
      <c r="F12" s="13">
        <v>870</v>
      </c>
      <c r="H12" s="12" t="s">
        <v>21</v>
      </c>
      <c r="I12" s="13"/>
      <c r="J12" s="11" t="s">
        <v>22</v>
      </c>
      <c r="K12" s="13"/>
      <c r="L12" s="13">
        <v>870</v>
      </c>
      <c r="N12" s="2" t="s">
        <v>21</v>
      </c>
      <c r="O12" s="4"/>
      <c r="P12" s="3" t="s">
        <v>22</v>
      </c>
      <c r="Q12" s="4"/>
      <c r="R12" s="4">
        <v>870</v>
      </c>
    </row>
    <row r="13" spans="2:18" x14ac:dyDescent="0.3">
      <c r="B13" s="8" t="s">
        <v>23</v>
      </c>
      <c r="C13" s="9"/>
      <c r="D13" s="11" t="s">
        <v>13</v>
      </c>
      <c r="E13" s="9"/>
      <c r="F13" s="9">
        <f>SUM(F11:F12)</f>
        <v>11400</v>
      </c>
      <c r="H13" s="8" t="s">
        <v>23</v>
      </c>
      <c r="I13" s="9"/>
      <c r="J13" s="11" t="s">
        <v>13</v>
      </c>
      <c r="K13" s="9"/>
      <c r="L13" s="9">
        <f>SUM(L11:L12)</f>
        <v>12210</v>
      </c>
      <c r="N13" s="8" t="s">
        <v>23</v>
      </c>
      <c r="O13" s="9"/>
      <c r="P13" s="3" t="s">
        <v>13</v>
      </c>
      <c r="Q13" s="9"/>
      <c r="R13" s="9">
        <f>SUM(R11:R12)</f>
        <v>13020</v>
      </c>
    </row>
    <row r="14" spans="2:18" x14ac:dyDescent="0.3">
      <c r="B14" s="12" t="s">
        <v>13</v>
      </c>
      <c r="C14" s="13"/>
      <c r="D14" s="11" t="s">
        <v>13</v>
      </c>
      <c r="E14" s="13"/>
      <c r="F14" s="13"/>
      <c r="H14" s="12" t="s">
        <v>13</v>
      </c>
      <c r="I14" s="13"/>
      <c r="J14" s="11" t="s">
        <v>13</v>
      </c>
      <c r="K14" s="13"/>
      <c r="L14" s="13"/>
      <c r="N14" s="2" t="s">
        <v>13</v>
      </c>
      <c r="O14" s="4"/>
      <c r="P14" s="3" t="s">
        <v>13</v>
      </c>
      <c r="Q14" s="4"/>
      <c r="R14" s="4"/>
    </row>
    <row r="15" spans="2:18" x14ac:dyDescent="0.3">
      <c r="B15" s="8" t="s">
        <v>24</v>
      </c>
      <c r="C15" s="9"/>
      <c r="D15" s="11" t="s">
        <v>13</v>
      </c>
      <c r="E15" s="9"/>
      <c r="F15" s="9"/>
      <c r="H15" s="8" t="s">
        <v>24</v>
      </c>
      <c r="I15" s="9"/>
      <c r="J15" s="11" t="s">
        <v>13</v>
      </c>
      <c r="K15" s="9"/>
      <c r="L15" s="9"/>
      <c r="N15" s="8" t="s">
        <v>24</v>
      </c>
      <c r="O15" s="9"/>
      <c r="P15" s="3" t="s">
        <v>13</v>
      </c>
      <c r="Q15" s="9"/>
      <c r="R15" s="9"/>
    </row>
    <row r="16" spans="2:18" x14ac:dyDescent="0.3">
      <c r="B16" s="12" t="s">
        <v>25</v>
      </c>
      <c r="C16" s="13">
        <v>-225</v>
      </c>
      <c r="D16" s="11" t="s">
        <v>20</v>
      </c>
      <c r="E16" s="14">
        <v>6.5</v>
      </c>
      <c r="F16" s="13">
        <f>C16*E16</f>
        <v>-1462.5</v>
      </c>
      <c r="H16" s="12" t="s">
        <v>25</v>
      </c>
      <c r="I16" s="13">
        <v>-225</v>
      </c>
      <c r="J16" s="11" t="s">
        <v>20</v>
      </c>
      <c r="K16" s="14">
        <v>6.5</v>
      </c>
      <c r="L16" s="13">
        <f>I16*K16</f>
        <v>-1462.5</v>
      </c>
      <c r="N16" s="2" t="s">
        <v>25</v>
      </c>
      <c r="O16" s="4">
        <v>-225</v>
      </c>
      <c r="P16" s="3" t="s">
        <v>20</v>
      </c>
      <c r="Q16" s="5">
        <v>6.5</v>
      </c>
      <c r="R16" s="4">
        <f>O16*Q16</f>
        <v>-1462.5</v>
      </c>
    </row>
    <row r="17" spans="2:18" x14ac:dyDescent="0.3">
      <c r="B17" s="8" t="s">
        <v>26</v>
      </c>
      <c r="C17" s="9"/>
      <c r="D17" s="11" t="s">
        <v>13</v>
      </c>
      <c r="E17" s="9"/>
      <c r="F17" s="9">
        <f>SUM(F15:F16)</f>
        <v>-1462.5</v>
      </c>
      <c r="H17" s="8" t="s">
        <v>26</v>
      </c>
      <c r="I17" s="9"/>
      <c r="J17" s="11" t="s">
        <v>13</v>
      </c>
      <c r="K17" s="9"/>
      <c r="L17" s="9">
        <f>SUM(L15:L16)</f>
        <v>-1462.5</v>
      </c>
      <c r="N17" s="8" t="s">
        <v>26</v>
      </c>
      <c r="O17" s="9"/>
      <c r="P17" s="3" t="s">
        <v>13</v>
      </c>
      <c r="Q17" s="9"/>
      <c r="R17" s="9">
        <f>SUM(R15:R16)</f>
        <v>-1462.5</v>
      </c>
    </row>
    <row r="18" spans="2:18" x14ac:dyDescent="0.3">
      <c r="B18" s="8" t="s">
        <v>27</v>
      </c>
      <c r="C18" s="9"/>
      <c r="D18" s="11" t="s">
        <v>13</v>
      </c>
      <c r="E18" s="9"/>
      <c r="F18" s="9">
        <f>SUM(F13,F17)</f>
        <v>9937.5</v>
      </c>
      <c r="H18" s="8" t="s">
        <v>27</v>
      </c>
      <c r="I18" s="9"/>
      <c r="J18" s="11" t="s">
        <v>13</v>
      </c>
      <c r="K18" s="9"/>
      <c r="L18" s="9">
        <f>SUM(L13,L17)</f>
        <v>10747.5</v>
      </c>
      <c r="N18" s="8" t="s">
        <v>27</v>
      </c>
      <c r="O18" s="9"/>
      <c r="P18" s="3" t="s">
        <v>13</v>
      </c>
      <c r="Q18" s="9"/>
      <c r="R18" s="9">
        <f>SUM(R13,R17)</f>
        <v>11557.5</v>
      </c>
    </row>
    <row r="19" spans="2:18" x14ac:dyDescent="0.3">
      <c r="B19" s="12" t="s">
        <v>13</v>
      </c>
      <c r="C19" s="13"/>
      <c r="D19" s="11" t="s">
        <v>13</v>
      </c>
      <c r="E19" s="13"/>
      <c r="F19" s="13"/>
      <c r="H19" s="12" t="s">
        <v>13</v>
      </c>
      <c r="I19" s="13"/>
      <c r="J19" s="11" t="s">
        <v>13</v>
      </c>
      <c r="K19" s="13"/>
      <c r="L19" s="13"/>
      <c r="N19" s="2" t="s">
        <v>13</v>
      </c>
      <c r="O19" s="4"/>
      <c r="P19" s="3" t="s">
        <v>13</v>
      </c>
      <c r="Q19" s="4"/>
      <c r="R19" s="4"/>
    </row>
    <row r="20" spans="2:18" x14ac:dyDescent="0.3">
      <c r="B20" s="8" t="s">
        <v>28</v>
      </c>
      <c r="C20" s="9"/>
      <c r="D20" s="11" t="s">
        <v>13</v>
      </c>
      <c r="E20" s="9"/>
      <c r="F20" s="9"/>
      <c r="H20" s="8" t="s">
        <v>28</v>
      </c>
      <c r="I20" s="9"/>
      <c r="J20" s="11" t="s">
        <v>13</v>
      </c>
      <c r="K20" s="9"/>
      <c r="L20" s="9"/>
      <c r="N20" s="8" t="s">
        <v>28</v>
      </c>
      <c r="O20" s="9"/>
      <c r="P20" s="3" t="s">
        <v>13</v>
      </c>
      <c r="Q20" s="9"/>
      <c r="R20" s="9"/>
    </row>
    <row r="21" spans="2:18" x14ac:dyDescent="0.3">
      <c r="B21" s="12" t="s">
        <v>29</v>
      </c>
      <c r="C21" s="13">
        <v>-1</v>
      </c>
      <c r="D21" s="11" t="s">
        <v>13</v>
      </c>
      <c r="E21" s="13">
        <v>653</v>
      </c>
      <c r="F21" s="13">
        <f t="shared" ref="F21:F28" si="0">C21*E21</f>
        <v>-653</v>
      </c>
      <c r="H21" s="12" t="s">
        <v>29</v>
      </c>
      <c r="I21" s="13">
        <v>-1</v>
      </c>
      <c r="J21" s="11" t="s">
        <v>13</v>
      </c>
      <c r="K21" s="13">
        <v>653</v>
      </c>
      <c r="L21" s="13">
        <f t="shared" ref="L21:L31" si="1">I21*K21</f>
        <v>-653</v>
      </c>
      <c r="N21" s="2" t="s">
        <v>29</v>
      </c>
      <c r="O21" s="4">
        <v>-1</v>
      </c>
      <c r="P21" s="3" t="s">
        <v>13</v>
      </c>
      <c r="Q21" s="4">
        <v>725</v>
      </c>
      <c r="R21" s="4">
        <f t="shared" ref="R21:R28" si="2">O21*Q21</f>
        <v>-725</v>
      </c>
    </row>
    <row r="22" spans="2:18" x14ac:dyDescent="0.3">
      <c r="B22" s="12" t="s">
        <v>30</v>
      </c>
      <c r="C22" s="13">
        <v>-3</v>
      </c>
      <c r="D22" s="11" t="s">
        <v>13</v>
      </c>
      <c r="E22" s="13">
        <v>203</v>
      </c>
      <c r="F22" s="13">
        <f t="shared" si="0"/>
        <v>-609</v>
      </c>
      <c r="H22" s="12" t="s">
        <v>30</v>
      </c>
      <c r="I22" s="13">
        <v>-3</v>
      </c>
      <c r="J22" s="11" t="s">
        <v>13</v>
      </c>
      <c r="K22" s="13">
        <v>203</v>
      </c>
      <c r="L22" s="13">
        <f t="shared" si="1"/>
        <v>-609</v>
      </c>
      <c r="N22" s="2" t="s">
        <v>30</v>
      </c>
      <c r="O22" s="4">
        <v>-3</v>
      </c>
      <c r="P22" s="3" t="s">
        <v>13</v>
      </c>
      <c r="Q22" s="4">
        <v>225</v>
      </c>
      <c r="R22" s="4">
        <f t="shared" si="2"/>
        <v>-675</v>
      </c>
    </row>
    <row r="23" spans="2:18" x14ac:dyDescent="0.3">
      <c r="B23" s="12" t="s">
        <v>31</v>
      </c>
      <c r="C23" s="13">
        <v>-1</v>
      </c>
      <c r="D23" s="11" t="s">
        <v>13</v>
      </c>
      <c r="E23" s="13">
        <v>380</v>
      </c>
      <c r="F23" s="13">
        <f t="shared" si="0"/>
        <v>-380</v>
      </c>
      <c r="H23" s="12" t="s">
        <v>31</v>
      </c>
      <c r="I23" s="13">
        <v>-1</v>
      </c>
      <c r="J23" s="11" t="s">
        <v>13</v>
      </c>
      <c r="K23" s="13">
        <v>380</v>
      </c>
      <c r="L23" s="13">
        <f t="shared" si="1"/>
        <v>-380</v>
      </c>
      <c r="N23" s="2" t="s">
        <v>31</v>
      </c>
      <c r="O23" s="4">
        <v>-1</v>
      </c>
      <c r="P23" s="3" t="s">
        <v>13</v>
      </c>
      <c r="Q23" s="4">
        <v>400</v>
      </c>
      <c r="R23" s="4">
        <f t="shared" si="2"/>
        <v>-400</v>
      </c>
    </row>
    <row r="24" spans="2:18" x14ac:dyDescent="0.3">
      <c r="B24" s="12" t="s">
        <v>32</v>
      </c>
      <c r="C24" s="13">
        <v>-1</v>
      </c>
      <c r="D24" s="11" t="s">
        <v>13</v>
      </c>
      <c r="E24" s="13">
        <v>165</v>
      </c>
      <c r="F24" s="13">
        <f t="shared" si="0"/>
        <v>-165</v>
      </c>
      <c r="H24" s="12" t="s">
        <v>32</v>
      </c>
      <c r="I24" s="13">
        <v>-1</v>
      </c>
      <c r="J24" s="11" t="s">
        <v>13</v>
      </c>
      <c r="K24" s="13">
        <v>165</v>
      </c>
      <c r="L24" s="13">
        <f t="shared" si="1"/>
        <v>-165</v>
      </c>
      <c r="N24" s="2" t="s">
        <v>32</v>
      </c>
      <c r="O24" s="4">
        <v>-1</v>
      </c>
      <c r="P24" s="3" t="s">
        <v>13</v>
      </c>
      <c r="Q24" s="4">
        <v>165</v>
      </c>
      <c r="R24" s="4">
        <f t="shared" si="2"/>
        <v>-165</v>
      </c>
    </row>
    <row r="25" spans="2:18" x14ac:dyDescent="0.3">
      <c r="B25" s="12" t="s">
        <v>33</v>
      </c>
      <c r="C25" s="13">
        <v>-3</v>
      </c>
      <c r="D25" s="11" t="s">
        <v>13</v>
      </c>
      <c r="E25" s="13">
        <v>160</v>
      </c>
      <c r="F25" s="13">
        <f t="shared" si="0"/>
        <v>-480</v>
      </c>
      <c r="H25" s="12" t="s">
        <v>33</v>
      </c>
      <c r="I25" s="13">
        <v>-3</v>
      </c>
      <c r="J25" s="11" t="s">
        <v>13</v>
      </c>
      <c r="K25" s="13">
        <v>175</v>
      </c>
      <c r="L25" s="13">
        <f t="shared" si="1"/>
        <v>-525</v>
      </c>
      <c r="N25" s="2" t="s">
        <v>33</v>
      </c>
      <c r="O25" s="4">
        <v>-3</v>
      </c>
      <c r="P25" s="3" t="s">
        <v>13</v>
      </c>
      <c r="Q25" s="4">
        <v>160</v>
      </c>
      <c r="R25" s="4">
        <f t="shared" si="2"/>
        <v>-480</v>
      </c>
    </row>
    <row r="26" spans="2:18" x14ac:dyDescent="0.3">
      <c r="B26" s="12" t="s">
        <v>34</v>
      </c>
      <c r="C26" s="13">
        <v>-1</v>
      </c>
      <c r="D26" s="11" t="s">
        <v>13</v>
      </c>
      <c r="E26" s="13">
        <v>980</v>
      </c>
      <c r="F26" s="13">
        <f t="shared" si="0"/>
        <v>-980</v>
      </c>
      <c r="H26" s="12" t="s">
        <v>34</v>
      </c>
      <c r="I26" s="13">
        <v>-1</v>
      </c>
      <c r="J26" s="11" t="s">
        <v>13</v>
      </c>
      <c r="K26" s="13">
        <v>1015</v>
      </c>
      <c r="L26" s="13">
        <f t="shared" si="1"/>
        <v>-1015</v>
      </c>
      <c r="N26" s="2" t="s">
        <v>34</v>
      </c>
      <c r="O26" s="4">
        <v>-1</v>
      </c>
      <c r="P26" s="3" t="s">
        <v>13</v>
      </c>
      <c r="Q26" s="4">
        <v>1050</v>
      </c>
      <c r="R26" s="4">
        <f t="shared" si="2"/>
        <v>-1050</v>
      </c>
    </row>
    <row r="27" spans="2:18" x14ac:dyDescent="0.3">
      <c r="B27" s="12" t="s">
        <v>35</v>
      </c>
      <c r="C27" s="13">
        <v>-1</v>
      </c>
      <c r="D27" s="11" t="s">
        <v>13</v>
      </c>
      <c r="E27" s="13">
        <v>280</v>
      </c>
      <c r="F27" s="13">
        <f t="shared" si="0"/>
        <v>-280</v>
      </c>
      <c r="H27" s="12" t="s">
        <v>35</v>
      </c>
      <c r="I27" s="13">
        <v>-1</v>
      </c>
      <c r="J27" s="11" t="s">
        <v>13</v>
      </c>
      <c r="K27" s="13">
        <v>290</v>
      </c>
      <c r="L27" s="13">
        <f t="shared" si="1"/>
        <v>-290</v>
      </c>
      <c r="N27" s="2" t="s">
        <v>35</v>
      </c>
      <c r="O27" s="4">
        <v>-1</v>
      </c>
      <c r="P27" s="3" t="s">
        <v>13</v>
      </c>
      <c r="Q27" s="4">
        <v>300</v>
      </c>
      <c r="R27" s="4">
        <f t="shared" si="2"/>
        <v>-300</v>
      </c>
    </row>
    <row r="28" spans="2:18" x14ac:dyDescent="0.3">
      <c r="B28" s="12" t="s">
        <v>36</v>
      </c>
      <c r="C28" s="13">
        <v>-2600</v>
      </c>
      <c r="D28" s="11" t="s">
        <v>13</v>
      </c>
      <c r="E28" s="14">
        <v>0.16</v>
      </c>
      <c r="F28" s="13">
        <f t="shared" si="0"/>
        <v>-416</v>
      </c>
      <c r="H28" s="12" t="s">
        <v>36</v>
      </c>
      <c r="I28" s="13">
        <v>-2800</v>
      </c>
      <c r="J28" s="11" t="s">
        <v>13</v>
      </c>
      <c r="K28" s="14">
        <v>0.16</v>
      </c>
      <c r="L28" s="13">
        <f t="shared" si="1"/>
        <v>-448</v>
      </c>
      <c r="N28" s="2" t="s">
        <v>36</v>
      </c>
      <c r="O28" s="4">
        <v>-3000</v>
      </c>
      <c r="P28" s="3" t="s">
        <v>13</v>
      </c>
      <c r="Q28" s="5">
        <v>0.16</v>
      </c>
      <c r="R28" s="4">
        <f t="shared" si="2"/>
        <v>-480</v>
      </c>
    </row>
    <row r="29" spans="2:18" x14ac:dyDescent="0.3">
      <c r="B29" s="12" t="s">
        <v>37</v>
      </c>
      <c r="C29" s="13"/>
      <c r="D29" s="11" t="s">
        <v>13</v>
      </c>
      <c r="E29" s="13"/>
      <c r="F29" s="13">
        <v>-800</v>
      </c>
      <c r="H29" s="12" t="s">
        <v>69</v>
      </c>
      <c r="I29" s="13">
        <v>-1</v>
      </c>
      <c r="J29" s="11" t="s">
        <v>13</v>
      </c>
      <c r="K29" s="13">
        <v>1225</v>
      </c>
      <c r="L29" s="13">
        <f t="shared" si="1"/>
        <v>-1225</v>
      </c>
      <c r="N29" s="2" t="s">
        <v>37</v>
      </c>
      <c r="O29" s="4"/>
      <c r="P29" s="3" t="s">
        <v>13</v>
      </c>
      <c r="Q29" s="4"/>
      <c r="R29" s="4">
        <v>-800</v>
      </c>
    </row>
    <row r="30" spans="2:18" x14ac:dyDescent="0.3">
      <c r="B30" s="8" t="s">
        <v>38</v>
      </c>
      <c r="C30" s="9"/>
      <c r="D30" s="11" t="s">
        <v>13</v>
      </c>
      <c r="E30" s="9"/>
      <c r="F30" s="9">
        <f>SUM(F21:F29)</f>
        <v>-4763</v>
      </c>
      <c r="H30" s="12" t="s">
        <v>70</v>
      </c>
      <c r="I30" s="13">
        <v>-2</v>
      </c>
      <c r="J30" s="11" t="s">
        <v>13</v>
      </c>
      <c r="K30" s="13">
        <v>125</v>
      </c>
      <c r="L30" s="13">
        <f t="shared" si="1"/>
        <v>-250</v>
      </c>
      <c r="N30" s="8" t="s">
        <v>38</v>
      </c>
      <c r="O30" s="9"/>
      <c r="P30" s="3" t="s">
        <v>13</v>
      </c>
      <c r="Q30" s="9"/>
      <c r="R30" s="9">
        <f>SUM(R21:R29)</f>
        <v>-5075</v>
      </c>
    </row>
    <row r="31" spans="2:18" x14ac:dyDescent="0.3">
      <c r="B31" s="12" t="s">
        <v>39</v>
      </c>
      <c r="C31" s="13"/>
      <c r="D31" s="11" t="s">
        <v>13</v>
      </c>
      <c r="E31" s="13"/>
      <c r="F31" s="13">
        <f>SUM(F18,F30)</f>
        <v>5174.5</v>
      </c>
      <c r="H31" s="12" t="s">
        <v>71</v>
      </c>
      <c r="I31" s="13">
        <v>-75</v>
      </c>
      <c r="J31" s="11" t="s">
        <v>13</v>
      </c>
      <c r="K31" s="13">
        <v>10</v>
      </c>
      <c r="L31" s="13">
        <f t="shared" si="1"/>
        <v>-750</v>
      </c>
      <c r="N31" s="2" t="s">
        <v>39</v>
      </c>
      <c r="O31" s="4"/>
      <c r="P31" s="3" t="s">
        <v>13</v>
      </c>
      <c r="Q31" s="4"/>
      <c r="R31" s="4">
        <f>SUM(R18,R30)</f>
        <v>6482.5</v>
      </c>
    </row>
    <row r="32" spans="2:18" x14ac:dyDescent="0.3">
      <c r="H32" s="12" t="s">
        <v>37</v>
      </c>
      <c r="I32" s="13"/>
      <c r="J32" s="11" t="s">
        <v>13</v>
      </c>
      <c r="K32" s="13"/>
      <c r="L32" s="13">
        <v>-800</v>
      </c>
    </row>
    <row r="33" spans="2:18" x14ac:dyDescent="0.3">
      <c r="H33" s="8" t="s">
        <v>38</v>
      </c>
      <c r="I33" s="9"/>
      <c r="J33" s="11" t="s">
        <v>13</v>
      </c>
      <c r="K33" s="9"/>
      <c r="L33" s="9">
        <f>SUM(L21:L32)</f>
        <v>-7110</v>
      </c>
    </row>
    <row r="34" spans="2:18" x14ac:dyDescent="0.3">
      <c r="H34" s="12" t="s">
        <v>39</v>
      </c>
      <c r="I34" s="13"/>
      <c r="J34" s="11" t="s">
        <v>13</v>
      </c>
      <c r="K34" s="13"/>
      <c r="L34" s="13">
        <f>SUM(L18,L33)</f>
        <v>3637.5</v>
      </c>
    </row>
    <row r="36" spans="2:18" x14ac:dyDescent="0.3">
      <c r="B36" s="173" t="s">
        <v>40</v>
      </c>
      <c r="C36" s="173"/>
      <c r="D36" s="173"/>
      <c r="E36" s="173"/>
      <c r="F36" s="173"/>
      <c r="H36" s="173" t="s">
        <v>40</v>
      </c>
      <c r="I36" s="173"/>
      <c r="J36" s="173"/>
      <c r="K36" s="173"/>
      <c r="L36" s="173"/>
      <c r="N36" s="173" t="s">
        <v>40</v>
      </c>
      <c r="O36" s="173"/>
      <c r="P36" s="173"/>
      <c r="Q36" s="173"/>
      <c r="R36" s="173"/>
    </row>
    <row r="37" spans="2:18" x14ac:dyDescent="0.3">
      <c r="B37" s="173"/>
      <c r="C37" s="173"/>
      <c r="D37" s="173"/>
      <c r="E37" s="173"/>
      <c r="F37" s="173"/>
      <c r="H37" s="173"/>
      <c r="I37" s="173"/>
      <c r="J37" s="173"/>
      <c r="K37" s="173"/>
      <c r="L37" s="173"/>
      <c r="N37" s="173"/>
      <c r="O37" s="173"/>
      <c r="P37" s="173"/>
      <c r="Q37" s="173"/>
      <c r="R37" s="173"/>
    </row>
    <row r="38" spans="2:18" x14ac:dyDescent="0.3">
      <c r="B38" s="173"/>
      <c r="C38" s="173"/>
      <c r="D38" s="173"/>
      <c r="E38" s="173"/>
      <c r="F38" s="173"/>
      <c r="H38" s="173"/>
      <c r="I38" s="173"/>
      <c r="J38" s="173"/>
      <c r="K38" s="173"/>
      <c r="L38" s="173"/>
      <c r="N38" s="173"/>
      <c r="O38" s="173"/>
      <c r="P38" s="173"/>
      <c r="Q38" s="173"/>
      <c r="R38" s="173"/>
    </row>
    <row r="39" spans="2:18" x14ac:dyDescent="0.3">
      <c r="B39" s="173"/>
      <c r="C39" s="173"/>
      <c r="D39" s="173"/>
      <c r="E39" s="173"/>
      <c r="F39" s="173"/>
      <c r="H39" s="173"/>
      <c r="I39" s="173"/>
      <c r="J39" s="173"/>
      <c r="K39" s="173"/>
      <c r="L39" s="173"/>
      <c r="N39" s="173"/>
      <c r="O39" s="173"/>
      <c r="P39" s="173"/>
      <c r="Q39" s="173"/>
      <c r="R39" s="173"/>
    </row>
    <row r="40" spans="2:18" x14ac:dyDescent="0.3">
      <c r="B40" s="173"/>
      <c r="C40" s="173"/>
      <c r="D40" s="173"/>
      <c r="E40" s="173"/>
      <c r="F40" s="173"/>
      <c r="H40" s="173"/>
      <c r="I40" s="173"/>
      <c r="J40" s="173"/>
      <c r="K40" s="173"/>
      <c r="L40" s="173"/>
      <c r="N40" s="173"/>
      <c r="O40" s="173"/>
      <c r="P40" s="173"/>
      <c r="Q40" s="173"/>
      <c r="R40" s="173"/>
    </row>
    <row r="41" spans="2:18" x14ac:dyDescent="0.3">
      <c r="B41" s="10"/>
      <c r="N41" s="1"/>
    </row>
    <row r="42" spans="2:18" x14ac:dyDescent="0.3">
      <c r="B42" s="10" t="s">
        <v>16</v>
      </c>
      <c r="H42" s="10" t="s">
        <v>16</v>
      </c>
      <c r="N42" s="1" t="s">
        <v>16</v>
      </c>
    </row>
    <row r="43" spans="2:18" x14ac:dyDescent="0.3">
      <c r="B43" s="10"/>
      <c r="H43" s="10"/>
      <c r="N43" s="1"/>
    </row>
    <row r="45" spans="2:18" x14ac:dyDescent="0.3">
      <c r="B45" t="s">
        <v>41</v>
      </c>
      <c r="H45" t="s">
        <v>41</v>
      </c>
      <c r="N45" t="s">
        <v>41</v>
      </c>
    </row>
    <row r="46" spans="2:18" x14ac:dyDescent="0.3">
      <c r="B46" s="10" t="s">
        <v>1</v>
      </c>
      <c r="C46" s="10" t="s">
        <v>2</v>
      </c>
      <c r="H46" s="10" t="s">
        <v>1</v>
      </c>
      <c r="I46" s="10" t="s">
        <v>2</v>
      </c>
      <c r="N46" s="1" t="s">
        <v>1</v>
      </c>
      <c r="O46" s="1" t="s">
        <v>2</v>
      </c>
    </row>
    <row r="47" spans="2:18" x14ac:dyDescent="0.3">
      <c r="B47" s="10" t="s">
        <v>3</v>
      </c>
      <c r="C47" s="10" t="s">
        <v>4</v>
      </c>
      <c r="H47" s="10" t="s">
        <v>3</v>
      </c>
      <c r="I47" s="10" t="s">
        <v>4</v>
      </c>
      <c r="N47" s="1" t="s">
        <v>3</v>
      </c>
      <c r="O47" s="1" t="s">
        <v>4</v>
      </c>
    </row>
    <row r="48" spans="2:18" x14ac:dyDescent="0.3">
      <c r="B48" s="10" t="s">
        <v>5</v>
      </c>
      <c r="C48" s="10" t="s">
        <v>6</v>
      </c>
      <c r="H48" s="10" t="s">
        <v>5</v>
      </c>
      <c r="I48" s="10" t="s">
        <v>6</v>
      </c>
      <c r="N48" s="1" t="s">
        <v>5</v>
      </c>
      <c r="O48" s="1" t="s">
        <v>6</v>
      </c>
    </row>
    <row r="49" spans="2:18" x14ac:dyDescent="0.3">
      <c r="B49" s="10" t="s">
        <v>7</v>
      </c>
      <c r="C49" s="10" t="s">
        <v>66</v>
      </c>
      <c r="H49" s="10" t="s">
        <v>7</v>
      </c>
      <c r="I49" s="10" t="s">
        <v>72</v>
      </c>
      <c r="N49" s="1" t="s">
        <v>7</v>
      </c>
      <c r="O49" s="1" t="s">
        <v>8</v>
      </c>
    </row>
    <row r="50" spans="2:18" x14ac:dyDescent="0.3">
      <c r="B50" s="10" t="s">
        <v>9</v>
      </c>
      <c r="C50" s="10" t="s">
        <v>10</v>
      </c>
      <c r="H50" s="10" t="s">
        <v>9</v>
      </c>
      <c r="I50" s="10" t="s">
        <v>10</v>
      </c>
      <c r="N50" s="1" t="s">
        <v>9</v>
      </c>
      <c r="O50" s="1" t="s">
        <v>10</v>
      </c>
    </row>
    <row r="52" spans="2:18" x14ac:dyDescent="0.3">
      <c r="B52" s="6" t="s">
        <v>11</v>
      </c>
      <c r="C52" s="7" t="s">
        <v>12</v>
      </c>
      <c r="D52" s="7" t="s">
        <v>13</v>
      </c>
      <c r="E52" s="7" t="s">
        <v>14</v>
      </c>
      <c r="F52" s="7" t="s">
        <v>15</v>
      </c>
      <c r="H52" s="6" t="s">
        <v>11</v>
      </c>
      <c r="I52" s="7" t="s">
        <v>12</v>
      </c>
      <c r="J52" s="7" t="s">
        <v>13</v>
      </c>
      <c r="K52" s="7" t="s">
        <v>14</v>
      </c>
      <c r="L52" s="7" t="s">
        <v>15</v>
      </c>
      <c r="N52" s="6" t="s">
        <v>11</v>
      </c>
      <c r="O52" s="7" t="s">
        <v>12</v>
      </c>
      <c r="P52" s="7" t="s">
        <v>13</v>
      </c>
      <c r="Q52" s="7" t="s">
        <v>14</v>
      </c>
      <c r="R52" s="7" t="s">
        <v>15</v>
      </c>
    </row>
    <row r="53" spans="2:18" x14ac:dyDescent="0.3">
      <c r="H53" s="8" t="s">
        <v>18</v>
      </c>
      <c r="I53" s="9"/>
      <c r="J53" s="11" t="s">
        <v>13</v>
      </c>
      <c r="K53" s="9"/>
      <c r="L53" s="9"/>
      <c r="N53" s="8" t="s">
        <v>18</v>
      </c>
      <c r="O53" s="9"/>
      <c r="P53" s="3" t="s">
        <v>13</v>
      </c>
      <c r="Q53" s="9"/>
      <c r="R53" s="9"/>
    </row>
    <row r="54" spans="2:18" x14ac:dyDescent="0.3">
      <c r="B54" s="10" t="s">
        <v>67</v>
      </c>
      <c r="H54" s="12" t="s">
        <v>41</v>
      </c>
      <c r="I54" s="13">
        <v>3700</v>
      </c>
      <c r="J54" s="11" t="s">
        <v>20</v>
      </c>
      <c r="K54" s="14">
        <f>'START HER'!C67/100</f>
        <v>4.05</v>
      </c>
      <c r="L54" s="13">
        <f>I54*K54</f>
        <v>14985</v>
      </c>
      <c r="N54" s="2" t="s">
        <v>41</v>
      </c>
      <c r="O54" s="4">
        <v>3700</v>
      </c>
      <c r="P54" s="3" t="s">
        <v>20</v>
      </c>
      <c r="Q54" s="5">
        <f>K54</f>
        <v>4.05</v>
      </c>
      <c r="R54" s="4">
        <f>O54*Q54</f>
        <v>14985</v>
      </c>
    </row>
    <row r="55" spans="2:18" x14ac:dyDescent="0.3">
      <c r="B55" s="10" t="s">
        <v>68</v>
      </c>
      <c r="H55" s="12" t="s">
        <v>21</v>
      </c>
      <c r="I55" s="13"/>
      <c r="J55" s="11" t="s">
        <v>22</v>
      </c>
      <c r="K55" s="13"/>
      <c r="L55" s="13">
        <v>870</v>
      </c>
      <c r="N55" s="2" t="s">
        <v>21</v>
      </c>
      <c r="O55" s="4"/>
      <c r="P55" s="3" t="s">
        <v>22</v>
      </c>
      <c r="Q55" s="4"/>
      <c r="R55" s="4">
        <v>870</v>
      </c>
    </row>
    <row r="56" spans="2:18" x14ac:dyDescent="0.3">
      <c r="H56" s="8" t="s">
        <v>23</v>
      </c>
      <c r="I56" s="9"/>
      <c r="J56" s="11" t="s">
        <v>13</v>
      </c>
      <c r="K56" s="9"/>
      <c r="L56" s="9">
        <f>SUM(L54:L55)</f>
        <v>15855</v>
      </c>
      <c r="N56" s="8" t="s">
        <v>23</v>
      </c>
      <c r="O56" s="9"/>
      <c r="P56" s="3" t="s">
        <v>13</v>
      </c>
      <c r="Q56" s="9"/>
      <c r="R56" s="9">
        <f>SUM(R54:R55)</f>
        <v>15855</v>
      </c>
    </row>
    <row r="57" spans="2:18" x14ac:dyDescent="0.3">
      <c r="B57" s="10" t="s">
        <v>16</v>
      </c>
      <c r="H57" s="12" t="s">
        <v>13</v>
      </c>
      <c r="I57" s="13"/>
      <c r="J57" s="11" t="s">
        <v>13</v>
      </c>
      <c r="K57" s="13"/>
      <c r="L57" s="13"/>
      <c r="N57" s="2" t="s">
        <v>13</v>
      </c>
      <c r="O57" s="4"/>
      <c r="P57" s="3" t="s">
        <v>13</v>
      </c>
      <c r="Q57" s="4"/>
      <c r="R57" s="4"/>
    </row>
    <row r="58" spans="2:18" x14ac:dyDescent="0.3">
      <c r="B58" s="10"/>
      <c r="H58" s="8" t="s">
        <v>24</v>
      </c>
      <c r="I58" s="9"/>
      <c r="J58" s="11" t="s">
        <v>13</v>
      </c>
      <c r="K58" s="9"/>
      <c r="L58" s="9"/>
      <c r="N58" s="8" t="s">
        <v>24</v>
      </c>
      <c r="O58" s="9"/>
      <c r="P58" s="3" t="s">
        <v>13</v>
      </c>
      <c r="Q58" s="9"/>
      <c r="R58" s="9"/>
    </row>
    <row r="59" spans="2:18" x14ac:dyDescent="0.3">
      <c r="B59" s="10"/>
      <c r="H59" s="12" t="s">
        <v>25</v>
      </c>
      <c r="I59" s="13">
        <v>-230</v>
      </c>
      <c r="J59" s="11" t="s">
        <v>20</v>
      </c>
      <c r="K59" s="14">
        <v>6.9</v>
      </c>
      <c r="L59" s="13">
        <f>I59*K59</f>
        <v>-1587</v>
      </c>
      <c r="N59" s="2" t="s">
        <v>25</v>
      </c>
      <c r="O59" s="4">
        <v>-230</v>
      </c>
      <c r="P59" s="3" t="s">
        <v>20</v>
      </c>
      <c r="Q59" s="5">
        <v>6.9</v>
      </c>
      <c r="R59" s="4">
        <f>O59*Q59</f>
        <v>-1587</v>
      </c>
    </row>
    <row r="60" spans="2:18" x14ac:dyDescent="0.3">
      <c r="B60" s="10"/>
      <c r="H60" s="8" t="s">
        <v>26</v>
      </c>
      <c r="I60" s="9"/>
      <c r="J60" s="11" t="s">
        <v>13</v>
      </c>
      <c r="K60" s="9"/>
      <c r="L60" s="9">
        <f>SUM(L58:L59)</f>
        <v>-1587</v>
      </c>
      <c r="N60" s="8" t="s">
        <v>26</v>
      </c>
      <c r="O60" s="9"/>
      <c r="P60" s="3" t="s">
        <v>13</v>
      </c>
      <c r="Q60" s="9"/>
      <c r="R60" s="9">
        <f>SUM(R58:R59)</f>
        <v>-1587</v>
      </c>
    </row>
    <row r="61" spans="2:18" x14ac:dyDescent="0.3">
      <c r="B61" s="10"/>
      <c r="H61" s="8" t="s">
        <v>27</v>
      </c>
      <c r="I61" s="9"/>
      <c r="J61" s="11" t="s">
        <v>13</v>
      </c>
      <c r="K61" s="9"/>
      <c r="L61" s="9">
        <f>SUM(L56,L60)</f>
        <v>14268</v>
      </c>
      <c r="N61" s="8" t="s">
        <v>27</v>
      </c>
      <c r="O61" s="9"/>
      <c r="P61" s="3" t="s">
        <v>13</v>
      </c>
      <c r="Q61" s="9"/>
      <c r="R61" s="9">
        <f>SUM(R56,R60)</f>
        <v>14268</v>
      </c>
    </row>
    <row r="62" spans="2:18" x14ac:dyDescent="0.3">
      <c r="B62" s="10"/>
      <c r="H62" s="12" t="s">
        <v>13</v>
      </c>
      <c r="I62" s="13"/>
      <c r="J62" s="11" t="s">
        <v>13</v>
      </c>
      <c r="K62" s="13"/>
      <c r="L62" s="13"/>
      <c r="N62" s="2" t="s">
        <v>13</v>
      </c>
      <c r="O62" s="4"/>
      <c r="P62" s="3" t="s">
        <v>13</v>
      </c>
      <c r="Q62" s="4"/>
      <c r="R62" s="4"/>
    </row>
    <row r="63" spans="2:18" x14ac:dyDescent="0.3">
      <c r="B63" s="10"/>
      <c r="H63" s="8" t="s">
        <v>28</v>
      </c>
      <c r="I63" s="9"/>
      <c r="J63" s="11" t="s">
        <v>13</v>
      </c>
      <c r="K63" s="9"/>
      <c r="L63" s="9"/>
      <c r="N63" s="8" t="s">
        <v>28</v>
      </c>
      <c r="O63" s="9"/>
      <c r="P63" s="3" t="s">
        <v>13</v>
      </c>
      <c r="Q63" s="9"/>
      <c r="R63" s="9"/>
    </row>
    <row r="64" spans="2:18" x14ac:dyDescent="0.3">
      <c r="B64" s="10"/>
      <c r="H64" s="12" t="s">
        <v>29</v>
      </c>
      <c r="I64" s="13">
        <v>-1</v>
      </c>
      <c r="J64" s="11" t="s">
        <v>13</v>
      </c>
      <c r="K64" s="13">
        <v>653</v>
      </c>
      <c r="L64" s="13">
        <f t="shared" ref="L64:L73" si="3">I64*K64</f>
        <v>-653</v>
      </c>
      <c r="N64" s="2" t="s">
        <v>29</v>
      </c>
      <c r="O64" s="4">
        <v>-1</v>
      </c>
      <c r="P64" s="3" t="s">
        <v>13</v>
      </c>
      <c r="Q64" s="4">
        <v>725</v>
      </c>
      <c r="R64" s="4">
        <f t="shared" ref="R64:R70" si="4">O64*Q64</f>
        <v>-725</v>
      </c>
    </row>
    <row r="65" spans="2:18" x14ac:dyDescent="0.3">
      <c r="B65" s="10"/>
      <c r="H65" s="12" t="s">
        <v>30</v>
      </c>
      <c r="I65" s="13">
        <v>-3</v>
      </c>
      <c r="J65" s="11" t="s">
        <v>13</v>
      </c>
      <c r="K65" s="13">
        <v>203</v>
      </c>
      <c r="L65" s="13">
        <f t="shared" si="3"/>
        <v>-609</v>
      </c>
      <c r="N65" s="2" t="s">
        <v>30</v>
      </c>
      <c r="O65" s="4">
        <v>-3</v>
      </c>
      <c r="P65" s="3" t="s">
        <v>13</v>
      </c>
      <c r="Q65" s="4">
        <v>225</v>
      </c>
      <c r="R65" s="4">
        <f t="shared" si="4"/>
        <v>-675</v>
      </c>
    </row>
    <row r="66" spans="2:18" x14ac:dyDescent="0.3">
      <c r="B66" s="10"/>
      <c r="H66" s="12" t="s">
        <v>31</v>
      </c>
      <c r="I66" s="13">
        <v>-1</v>
      </c>
      <c r="J66" s="11" t="s">
        <v>13</v>
      </c>
      <c r="K66" s="13">
        <v>380</v>
      </c>
      <c r="L66" s="13">
        <f t="shared" si="3"/>
        <v>-380</v>
      </c>
      <c r="N66" s="2" t="s">
        <v>31</v>
      </c>
      <c r="O66" s="4">
        <v>-1</v>
      </c>
      <c r="P66" s="3" t="s">
        <v>13</v>
      </c>
      <c r="Q66" s="4">
        <v>400</v>
      </c>
      <c r="R66" s="4">
        <f t="shared" si="4"/>
        <v>-400</v>
      </c>
    </row>
    <row r="67" spans="2:18" x14ac:dyDescent="0.3">
      <c r="B67" s="10"/>
      <c r="H67" s="12" t="s">
        <v>42</v>
      </c>
      <c r="I67" s="13">
        <v>-3</v>
      </c>
      <c r="J67" s="11" t="s">
        <v>13</v>
      </c>
      <c r="K67" s="13">
        <v>175</v>
      </c>
      <c r="L67" s="13">
        <f t="shared" si="3"/>
        <v>-525</v>
      </c>
      <c r="N67" s="2" t="s">
        <v>42</v>
      </c>
      <c r="O67" s="4">
        <v>-3</v>
      </c>
      <c r="P67" s="3" t="s">
        <v>13</v>
      </c>
      <c r="Q67" s="4">
        <v>160</v>
      </c>
      <c r="R67" s="4">
        <f t="shared" si="4"/>
        <v>-480</v>
      </c>
    </row>
    <row r="68" spans="2:18" x14ac:dyDescent="0.3">
      <c r="B68" s="10"/>
      <c r="H68" s="12" t="s">
        <v>34</v>
      </c>
      <c r="I68" s="13">
        <v>-1</v>
      </c>
      <c r="J68" s="11" t="s">
        <v>13</v>
      </c>
      <c r="K68" s="13">
        <v>1173</v>
      </c>
      <c r="L68" s="13">
        <f t="shared" si="3"/>
        <v>-1173</v>
      </c>
      <c r="N68" s="2" t="s">
        <v>34</v>
      </c>
      <c r="O68" s="4">
        <v>-1</v>
      </c>
      <c r="P68" s="3" t="s">
        <v>13</v>
      </c>
      <c r="Q68" s="4">
        <v>1173</v>
      </c>
      <c r="R68" s="4">
        <f t="shared" si="4"/>
        <v>-1173</v>
      </c>
    </row>
    <row r="69" spans="2:18" x14ac:dyDescent="0.3">
      <c r="B69" s="10"/>
      <c r="H69" s="12" t="s">
        <v>43</v>
      </c>
      <c r="I69" s="13">
        <v>-1</v>
      </c>
      <c r="J69" s="11" t="s">
        <v>13</v>
      </c>
      <c r="K69" s="13">
        <v>335</v>
      </c>
      <c r="L69" s="13">
        <f t="shared" si="3"/>
        <v>-335</v>
      </c>
      <c r="N69" s="2" t="s">
        <v>43</v>
      </c>
      <c r="O69" s="4">
        <v>-1</v>
      </c>
      <c r="P69" s="3" t="s">
        <v>13</v>
      </c>
      <c r="Q69" s="4">
        <v>335</v>
      </c>
      <c r="R69" s="4">
        <f t="shared" si="4"/>
        <v>-335</v>
      </c>
    </row>
    <row r="70" spans="2:18" x14ac:dyDescent="0.3">
      <c r="B70" s="10"/>
      <c r="H70" s="12" t="s">
        <v>44</v>
      </c>
      <c r="I70" s="13">
        <v>-3700</v>
      </c>
      <c r="J70" s="11" t="s">
        <v>13</v>
      </c>
      <c r="K70" s="14">
        <v>0.16</v>
      </c>
      <c r="L70" s="13">
        <f t="shared" si="3"/>
        <v>-592</v>
      </c>
      <c r="N70" s="2" t="s">
        <v>44</v>
      </c>
      <c r="O70" s="4">
        <v>-3700</v>
      </c>
      <c r="P70" s="3" t="s">
        <v>13</v>
      </c>
      <c r="Q70" s="5">
        <v>0.16</v>
      </c>
      <c r="R70" s="4">
        <f t="shared" si="4"/>
        <v>-592</v>
      </c>
    </row>
    <row r="71" spans="2:18" x14ac:dyDescent="0.3">
      <c r="B71" s="10"/>
      <c r="H71" s="12" t="s">
        <v>69</v>
      </c>
      <c r="I71" s="13">
        <v>-1</v>
      </c>
      <c r="J71" s="11" t="s">
        <v>13</v>
      </c>
      <c r="K71" s="13">
        <v>1225</v>
      </c>
      <c r="L71" s="13">
        <f t="shared" si="3"/>
        <v>-1225</v>
      </c>
      <c r="N71" s="2" t="s">
        <v>37</v>
      </c>
      <c r="O71" s="4"/>
      <c r="P71" s="3" t="s">
        <v>13</v>
      </c>
      <c r="Q71" s="4"/>
      <c r="R71" s="4">
        <v>-800</v>
      </c>
    </row>
    <row r="72" spans="2:18" x14ac:dyDescent="0.3">
      <c r="B72" s="10"/>
      <c r="H72" s="12" t="s">
        <v>70</v>
      </c>
      <c r="I72" s="13">
        <v>-2</v>
      </c>
      <c r="J72" s="11" t="s">
        <v>13</v>
      </c>
      <c r="K72" s="13">
        <v>125</v>
      </c>
      <c r="L72" s="13">
        <f t="shared" si="3"/>
        <v>-250</v>
      </c>
      <c r="N72" s="8" t="s">
        <v>38</v>
      </c>
      <c r="O72" s="9"/>
      <c r="P72" s="3" t="s">
        <v>13</v>
      </c>
      <c r="Q72" s="9"/>
      <c r="R72" s="9">
        <f>SUM(R64:R71)</f>
        <v>-5180</v>
      </c>
    </row>
    <row r="73" spans="2:18" x14ac:dyDescent="0.3">
      <c r="B73" s="10"/>
      <c r="H73" s="12" t="s">
        <v>71</v>
      </c>
      <c r="I73" s="13">
        <v>-75</v>
      </c>
      <c r="J73" s="11" t="s">
        <v>13</v>
      </c>
      <c r="K73" s="13">
        <v>10</v>
      </c>
      <c r="L73" s="13">
        <f t="shared" si="3"/>
        <v>-750</v>
      </c>
      <c r="N73" s="2" t="s">
        <v>39</v>
      </c>
      <c r="O73" s="4"/>
      <c r="P73" s="3" t="s">
        <v>13</v>
      </c>
      <c r="Q73" s="4"/>
      <c r="R73" s="4">
        <f>SUM(R61,R72)</f>
        <v>9088</v>
      </c>
    </row>
    <row r="74" spans="2:18" x14ac:dyDescent="0.3">
      <c r="B74" s="10"/>
      <c r="H74" s="12" t="s">
        <v>37</v>
      </c>
      <c r="I74" s="13"/>
      <c r="J74" s="11" t="s">
        <v>13</v>
      </c>
      <c r="K74" s="13"/>
      <c r="L74" s="13">
        <v>-800</v>
      </c>
      <c r="N74" s="20"/>
      <c r="O74" s="21"/>
      <c r="P74" s="22"/>
      <c r="Q74" s="21"/>
      <c r="R74" s="21"/>
    </row>
    <row r="75" spans="2:18" x14ac:dyDescent="0.3">
      <c r="B75" s="10"/>
      <c r="H75" s="8" t="s">
        <v>38</v>
      </c>
      <c r="I75" s="9"/>
      <c r="J75" s="11" t="s">
        <v>13</v>
      </c>
      <c r="K75" s="9"/>
      <c r="L75" s="9">
        <f>SUM(L64:L74)</f>
        <v>-7292</v>
      </c>
      <c r="N75" s="20"/>
      <c r="O75" s="21"/>
      <c r="P75" s="22"/>
      <c r="Q75" s="21"/>
      <c r="R75" s="21"/>
    </row>
    <row r="76" spans="2:18" x14ac:dyDescent="0.3">
      <c r="B76" s="10"/>
      <c r="H76" s="12" t="s">
        <v>39</v>
      </c>
      <c r="I76" s="13"/>
      <c r="J76" s="11" t="s">
        <v>13</v>
      </c>
      <c r="K76" s="13"/>
      <c r="L76" s="13">
        <f>SUM(L61,L75)</f>
        <v>6976</v>
      </c>
      <c r="N76" s="20"/>
      <c r="O76" s="21"/>
      <c r="P76" s="22"/>
      <c r="Q76" s="21"/>
      <c r="R76" s="21"/>
    </row>
    <row r="77" spans="2:18" x14ac:dyDescent="0.3">
      <c r="B77" s="10"/>
    </row>
    <row r="78" spans="2:18" x14ac:dyDescent="0.3">
      <c r="B78" s="10"/>
      <c r="H78" s="173" t="s">
        <v>45</v>
      </c>
      <c r="I78" s="173"/>
      <c r="J78" s="173"/>
      <c r="K78" s="173"/>
      <c r="L78" s="173"/>
      <c r="N78" s="174" t="s">
        <v>45</v>
      </c>
      <c r="O78" s="174"/>
      <c r="P78" s="174"/>
      <c r="Q78" s="174"/>
      <c r="R78" s="174"/>
    </row>
    <row r="79" spans="2:18" x14ac:dyDescent="0.3">
      <c r="B79" s="10"/>
      <c r="H79" s="173"/>
      <c r="I79" s="173"/>
      <c r="J79" s="173"/>
      <c r="K79" s="173"/>
      <c r="L79" s="173"/>
      <c r="N79" s="174"/>
      <c r="O79" s="174"/>
      <c r="P79" s="174"/>
      <c r="Q79" s="174"/>
      <c r="R79" s="174"/>
    </row>
    <row r="80" spans="2:18" x14ac:dyDescent="0.3">
      <c r="B80" s="10"/>
      <c r="H80" s="173"/>
      <c r="I80" s="173"/>
      <c r="J80" s="173"/>
      <c r="K80" s="173"/>
      <c r="L80" s="173"/>
      <c r="N80" s="174"/>
      <c r="O80" s="174"/>
      <c r="P80" s="174"/>
      <c r="Q80" s="174"/>
      <c r="R80" s="174"/>
    </row>
    <row r="81" spans="2:18" x14ac:dyDescent="0.3">
      <c r="B81" s="10"/>
      <c r="H81" s="173"/>
      <c r="I81" s="173"/>
      <c r="J81" s="173"/>
      <c r="K81" s="173"/>
      <c r="L81" s="173"/>
      <c r="N81" s="174"/>
      <c r="O81" s="174"/>
      <c r="P81" s="174"/>
      <c r="Q81" s="174"/>
      <c r="R81" s="174"/>
    </row>
    <row r="82" spans="2:18" x14ac:dyDescent="0.3">
      <c r="B82" s="10"/>
      <c r="H82" s="173"/>
      <c r="I82" s="173"/>
      <c r="J82" s="173"/>
      <c r="K82" s="173"/>
      <c r="L82" s="173"/>
      <c r="N82" s="174"/>
      <c r="O82" s="174"/>
      <c r="P82" s="174"/>
      <c r="Q82" s="174"/>
      <c r="R82" s="174"/>
    </row>
    <row r="83" spans="2:18" x14ac:dyDescent="0.3">
      <c r="B83" s="10"/>
      <c r="N83" s="1"/>
    </row>
    <row r="84" spans="2:18" x14ac:dyDescent="0.3">
      <c r="B84" s="10"/>
      <c r="H84" s="10" t="s">
        <v>16</v>
      </c>
      <c r="N84" s="1" t="s">
        <v>16</v>
      </c>
    </row>
    <row r="85" spans="2:18" x14ac:dyDescent="0.3">
      <c r="B85" s="10"/>
      <c r="N85" s="1"/>
    </row>
    <row r="86" spans="2:18" x14ac:dyDescent="0.3">
      <c r="B86" t="s">
        <v>46</v>
      </c>
      <c r="H86" t="s">
        <v>46</v>
      </c>
      <c r="N86" t="s">
        <v>46</v>
      </c>
    </row>
    <row r="87" spans="2:18" x14ac:dyDescent="0.3">
      <c r="B87" s="10" t="s">
        <v>1</v>
      </c>
      <c r="C87" s="10" t="s">
        <v>2</v>
      </c>
      <c r="H87" s="10" t="s">
        <v>1</v>
      </c>
      <c r="I87" s="10" t="s">
        <v>2</v>
      </c>
      <c r="N87" s="1" t="s">
        <v>1</v>
      </c>
      <c r="O87" s="1" t="s">
        <v>2</v>
      </c>
    </row>
    <row r="88" spans="2:18" x14ac:dyDescent="0.3">
      <c r="B88" s="10" t="s">
        <v>3</v>
      </c>
      <c r="C88" s="10" t="s">
        <v>4</v>
      </c>
      <c r="H88" s="10" t="s">
        <v>3</v>
      </c>
      <c r="I88" s="10" t="s">
        <v>4</v>
      </c>
      <c r="N88" s="1" t="s">
        <v>3</v>
      </c>
      <c r="O88" s="1" t="s">
        <v>4</v>
      </c>
    </row>
    <row r="89" spans="2:18" x14ac:dyDescent="0.3">
      <c r="B89" s="10" t="s">
        <v>5</v>
      </c>
      <c r="C89" s="10" t="s">
        <v>6</v>
      </c>
      <c r="H89" s="10" t="s">
        <v>5</v>
      </c>
      <c r="I89" s="10" t="s">
        <v>6</v>
      </c>
      <c r="N89" s="1" t="s">
        <v>5</v>
      </c>
      <c r="O89" s="1" t="s">
        <v>6</v>
      </c>
    </row>
    <row r="90" spans="2:18" x14ac:dyDescent="0.3">
      <c r="B90" s="10" t="s">
        <v>7</v>
      </c>
      <c r="C90" s="10" t="s">
        <v>66</v>
      </c>
      <c r="H90" s="10" t="s">
        <v>7</v>
      </c>
      <c r="I90" s="10" t="s">
        <v>72</v>
      </c>
      <c r="N90" s="1" t="s">
        <v>7</v>
      </c>
      <c r="O90" s="1" t="s">
        <v>8</v>
      </c>
    </row>
    <row r="91" spans="2:18" x14ac:dyDescent="0.3">
      <c r="B91" s="10" t="s">
        <v>9</v>
      </c>
      <c r="C91" s="10" t="s">
        <v>10</v>
      </c>
      <c r="H91" s="10" t="s">
        <v>9</v>
      </c>
      <c r="I91" s="10" t="s">
        <v>10</v>
      </c>
      <c r="N91" s="1" t="s">
        <v>9</v>
      </c>
      <c r="O91" s="1" t="s">
        <v>10</v>
      </c>
    </row>
    <row r="93" spans="2:18" x14ac:dyDescent="0.3">
      <c r="B93" s="6" t="s">
        <v>11</v>
      </c>
      <c r="C93" s="7" t="s">
        <v>12</v>
      </c>
      <c r="D93" s="7" t="s">
        <v>13</v>
      </c>
      <c r="E93" s="7" t="s">
        <v>14</v>
      </c>
      <c r="F93" s="7" t="s">
        <v>15</v>
      </c>
      <c r="H93" s="6" t="s">
        <v>11</v>
      </c>
      <c r="I93" s="7" t="s">
        <v>12</v>
      </c>
      <c r="J93" s="7" t="s">
        <v>13</v>
      </c>
      <c r="K93" s="7" t="s">
        <v>14</v>
      </c>
      <c r="L93" s="7" t="s">
        <v>15</v>
      </c>
      <c r="N93" s="6" t="s">
        <v>11</v>
      </c>
      <c r="O93" s="7" t="s">
        <v>12</v>
      </c>
      <c r="P93" s="7" t="s">
        <v>13</v>
      </c>
      <c r="Q93" s="7" t="s">
        <v>14</v>
      </c>
      <c r="R93" s="7" t="s">
        <v>15</v>
      </c>
    </row>
    <row r="94" spans="2:18" x14ac:dyDescent="0.3">
      <c r="B94" s="8" t="s">
        <v>18</v>
      </c>
      <c r="C94" s="9"/>
      <c r="D94" s="11" t="s">
        <v>13</v>
      </c>
      <c r="E94" s="9"/>
      <c r="F94" s="9"/>
      <c r="H94" s="8" t="s">
        <v>18</v>
      </c>
      <c r="I94" s="9"/>
      <c r="J94" s="11" t="s">
        <v>13</v>
      </c>
      <c r="K94" s="9"/>
      <c r="L94" s="9"/>
      <c r="N94" s="8" t="s">
        <v>18</v>
      </c>
      <c r="O94" s="9"/>
      <c r="P94" s="3" t="s">
        <v>13</v>
      </c>
      <c r="Q94" s="9"/>
      <c r="R94" s="9"/>
    </row>
    <row r="95" spans="2:18" x14ac:dyDescent="0.3">
      <c r="B95" s="12" t="s">
        <v>47</v>
      </c>
      <c r="C95" s="13">
        <v>2500</v>
      </c>
      <c r="D95" s="11" t="s">
        <v>20</v>
      </c>
      <c r="E95" s="14">
        <f>'START HER'!C69/100</f>
        <v>5.5</v>
      </c>
      <c r="F95" s="13">
        <f>C95*E95</f>
        <v>13750</v>
      </c>
      <c r="H95" s="12" t="s">
        <v>47</v>
      </c>
      <c r="I95" s="13">
        <v>2500</v>
      </c>
      <c r="J95" s="11" t="s">
        <v>20</v>
      </c>
      <c r="K95" s="14">
        <f>E95</f>
        <v>5.5</v>
      </c>
      <c r="L95" s="13">
        <f>I95*K95</f>
        <v>13750</v>
      </c>
      <c r="N95" s="2" t="s">
        <v>47</v>
      </c>
      <c r="O95" s="4">
        <v>2000</v>
      </c>
      <c r="P95" s="3" t="s">
        <v>20</v>
      </c>
      <c r="Q95" s="5">
        <f>E95</f>
        <v>5.5</v>
      </c>
      <c r="R95" s="4">
        <f>O95*Q95</f>
        <v>11000</v>
      </c>
    </row>
    <row r="96" spans="2:18" x14ac:dyDescent="0.3">
      <c r="B96" s="12" t="s">
        <v>21</v>
      </c>
      <c r="C96" s="13"/>
      <c r="D96" s="11" t="s">
        <v>22</v>
      </c>
      <c r="E96" s="13"/>
      <c r="F96" s="13">
        <v>870</v>
      </c>
      <c r="H96" s="12" t="s">
        <v>21</v>
      </c>
      <c r="I96" s="13"/>
      <c r="J96" s="11" t="s">
        <v>22</v>
      </c>
      <c r="K96" s="13"/>
      <c r="L96" s="13">
        <v>870</v>
      </c>
      <c r="N96" s="2" t="s">
        <v>21</v>
      </c>
      <c r="O96" s="4"/>
      <c r="P96" s="3" t="s">
        <v>22</v>
      </c>
      <c r="Q96" s="4"/>
      <c r="R96" s="4">
        <v>870</v>
      </c>
    </row>
    <row r="97" spans="2:18" x14ac:dyDescent="0.3">
      <c r="B97" s="8" t="s">
        <v>23</v>
      </c>
      <c r="C97" s="9"/>
      <c r="D97" s="11" t="s">
        <v>13</v>
      </c>
      <c r="E97" s="9"/>
      <c r="F97" s="9">
        <f>SUM(F95:F96)</f>
        <v>14620</v>
      </c>
      <c r="H97" s="8" t="s">
        <v>23</v>
      </c>
      <c r="I97" s="9"/>
      <c r="J97" s="11" t="s">
        <v>13</v>
      </c>
      <c r="K97" s="9"/>
      <c r="L97" s="9">
        <f>SUM(L95:L96)</f>
        <v>14620</v>
      </c>
      <c r="N97" s="8" t="s">
        <v>23</v>
      </c>
      <c r="O97" s="9"/>
      <c r="P97" s="3" t="s">
        <v>13</v>
      </c>
      <c r="Q97" s="9"/>
      <c r="R97" s="9">
        <f>SUM(R95:R96)</f>
        <v>11870</v>
      </c>
    </row>
    <row r="98" spans="2:18" x14ac:dyDescent="0.3">
      <c r="B98" s="12" t="s">
        <v>13</v>
      </c>
      <c r="C98" s="13"/>
      <c r="D98" s="11" t="s">
        <v>13</v>
      </c>
      <c r="E98" s="13"/>
      <c r="F98" s="13"/>
      <c r="H98" s="12" t="s">
        <v>13</v>
      </c>
      <c r="I98" s="13"/>
      <c r="J98" s="11" t="s">
        <v>13</v>
      </c>
      <c r="K98" s="13"/>
      <c r="L98" s="13"/>
      <c r="N98" s="2" t="s">
        <v>13</v>
      </c>
      <c r="O98" s="4"/>
      <c r="P98" s="3" t="s">
        <v>13</v>
      </c>
      <c r="Q98" s="4"/>
      <c r="R98" s="4"/>
    </row>
    <row r="99" spans="2:18" x14ac:dyDescent="0.3">
      <c r="B99" s="8" t="s">
        <v>24</v>
      </c>
      <c r="C99" s="9"/>
      <c r="D99" s="11" t="s">
        <v>13</v>
      </c>
      <c r="E99" s="9"/>
      <c r="F99" s="9"/>
      <c r="H99" s="8" t="s">
        <v>24</v>
      </c>
      <c r="I99" s="9"/>
      <c r="J99" s="11" t="s">
        <v>13</v>
      </c>
      <c r="K99" s="9"/>
      <c r="L99" s="9"/>
      <c r="N99" s="8" t="s">
        <v>24</v>
      </c>
      <c r="O99" s="9"/>
      <c r="P99" s="3" t="s">
        <v>13</v>
      </c>
      <c r="Q99" s="9"/>
      <c r="R99" s="9"/>
    </row>
    <row r="100" spans="2:18" x14ac:dyDescent="0.3">
      <c r="B100" s="12" t="s">
        <v>25</v>
      </c>
      <c r="C100" s="13">
        <v>-180</v>
      </c>
      <c r="D100" s="11" t="s">
        <v>20</v>
      </c>
      <c r="E100" s="14">
        <v>7</v>
      </c>
      <c r="F100" s="13">
        <f>C100*E100</f>
        <v>-1260</v>
      </c>
      <c r="H100" s="12" t="s">
        <v>25</v>
      </c>
      <c r="I100" s="13">
        <v>-180</v>
      </c>
      <c r="J100" s="11" t="s">
        <v>20</v>
      </c>
      <c r="K100" s="14">
        <v>7</v>
      </c>
      <c r="L100" s="13">
        <f>I100*K100</f>
        <v>-1260</v>
      </c>
      <c r="N100" s="2" t="s">
        <v>25</v>
      </c>
      <c r="O100" s="4">
        <v>-180</v>
      </c>
      <c r="P100" s="3" t="s">
        <v>20</v>
      </c>
      <c r="Q100" s="5">
        <v>7</v>
      </c>
      <c r="R100" s="4">
        <f>O100*Q100</f>
        <v>-1260</v>
      </c>
    </row>
    <row r="101" spans="2:18" x14ac:dyDescent="0.3">
      <c r="B101" s="8" t="s">
        <v>26</v>
      </c>
      <c r="C101" s="9"/>
      <c r="D101" s="11" t="s">
        <v>13</v>
      </c>
      <c r="E101" s="9"/>
      <c r="F101" s="9">
        <f>SUM(F99:F100)</f>
        <v>-1260</v>
      </c>
      <c r="H101" s="8" t="s">
        <v>26</v>
      </c>
      <c r="I101" s="9"/>
      <c r="J101" s="11" t="s">
        <v>13</v>
      </c>
      <c r="K101" s="9"/>
      <c r="L101" s="9">
        <f>SUM(L99:L100)</f>
        <v>-1260</v>
      </c>
      <c r="N101" s="8" t="s">
        <v>26</v>
      </c>
      <c r="O101" s="9"/>
      <c r="P101" s="3" t="s">
        <v>13</v>
      </c>
      <c r="Q101" s="9"/>
      <c r="R101" s="9">
        <f>SUM(R99:R100)</f>
        <v>-1260</v>
      </c>
    </row>
    <row r="102" spans="2:18" x14ac:dyDescent="0.3">
      <c r="B102" s="8" t="s">
        <v>27</v>
      </c>
      <c r="C102" s="9"/>
      <c r="D102" s="11" t="s">
        <v>13</v>
      </c>
      <c r="E102" s="9"/>
      <c r="F102" s="9">
        <f>SUM(F97,F101)</f>
        <v>13360</v>
      </c>
      <c r="H102" s="8" t="s">
        <v>27</v>
      </c>
      <c r="I102" s="9"/>
      <c r="J102" s="11" t="s">
        <v>13</v>
      </c>
      <c r="K102" s="9"/>
      <c r="L102" s="9">
        <f>SUM(L97,L101)</f>
        <v>13360</v>
      </c>
      <c r="N102" s="8" t="s">
        <v>27</v>
      </c>
      <c r="O102" s="9"/>
      <c r="P102" s="3" t="s">
        <v>13</v>
      </c>
      <c r="Q102" s="9"/>
      <c r="R102" s="9">
        <f>SUM(R97,R101)</f>
        <v>10610</v>
      </c>
    </row>
    <row r="103" spans="2:18" x14ac:dyDescent="0.3">
      <c r="B103" s="12" t="s">
        <v>13</v>
      </c>
      <c r="C103" s="13"/>
      <c r="D103" s="11" t="s">
        <v>13</v>
      </c>
      <c r="E103" s="13"/>
      <c r="F103" s="13"/>
      <c r="H103" s="12" t="s">
        <v>13</v>
      </c>
      <c r="I103" s="13"/>
      <c r="J103" s="11" t="s">
        <v>13</v>
      </c>
      <c r="K103" s="13"/>
      <c r="L103" s="13"/>
      <c r="N103" s="2" t="s">
        <v>13</v>
      </c>
      <c r="O103" s="4"/>
      <c r="P103" s="3" t="s">
        <v>13</v>
      </c>
      <c r="Q103" s="4"/>
      <c r="R103" s="4"/>
    </row>
    <row r="104" spans="2:18" x14ac:dyDescent="0.3">
      <c r="B104" s="8" t="s">
        <v>28</v>
      </c>
      <c r="C104" s="9"/>
      <c r="D104" s="11" t="s">
        <v>13</v>
      </c>
      <c r="E104" s="9"/>
      <c r="F104" s="9"/>
      <c r="H104" s="8" t="s">
        <v>28</v>
      </c>
      <c r="I104" s="9"/>
      <c r="J104" s="11" t="s">
        <v>13</v>
      </c>
      <c r="K104" s="9"/>
      <c r="L104" s="9"/>
      <c r="N104" s="8" t="s">
        <v>28</v>
      </c>
      <c r="O104" s="9"/>
      <c r="P104" s="3" t="s">
        <v>13</v>
      </c>
      <c r="Q104" s="9"/>
      <c r="R104" s="9"/>
    </row>
    <row r="105" spans="2:18" x14ac:dyDescent="0.3">
      <c r="B105" s="12" t="s">
        <v>29</v>
      </c>
      <c r="C105" s="13">
        <v>-1</v>
      </c>
      <c r="D105" s="11" t="s">
        <v>13</v>
      </c>
      <c r="E105" s="13">
        <v>607.5</v>
      </c>
      <c r="F105" s="13">
        <f t="shared" ref="F105:F112" si="5">C105*E105</f>
        <v>-607.5</v>
      </c>
      <c r="H105" s="12" t="s">
        <v>29</v>
      </c>
      <c r="I105" s="13">
        <v>-1</v>
      </c>
      <c r="J105" s="11" t="s">
        <v>13</v>
      </c>
      <c r="K105" s="13">
        <v>653</v>
      </c>
      <c r="L105" s="13">
        <f t="shared" ref="L105:L115" si="6">I105*K105</f>
        <v>-653</v>
      </c>
      <c r="N105" s="2" t="s">
        <v>29</v>
      </c>
      <c r="O105" s="4">
        <v>-1</v>
      </c>
      <c r="P105" s="3" t="s">
        <v>13</v>
      </c>
      <c r="Q105" s="4">
        <v>725</v>
      </c>
      <c r="R105" s="4">
        <f t="shared" ref="R105:R112" si="7">O105*Q105</f>
        <v>-725</v>
      </c>
    </row>
    <row r="106" spans="2:18" x14ac:dyDescent="0.3">
      <c r="B106" s="12" t="s">
        <v>30</v>
      </c>
      <c r="C106" s="13">
        <v>-3</v>
      </c>
      <c r="D106" s="11" t="s">
        <v>13</v>
      </c>
      <c r="E106" s="13">
        <v>203</v>
      </c>
      <c r="F106" s="13">
        <f t="shared" si="5"/>
        <v>-609</v>
      </c>
      <c r="H106" s="12" t="s">
        <v>30</v>
      </c>
      <c r="I106" s="13">
        <v>-3</v>
      </c>
      <c r="J106" s="11" t="s">
        <v>13</v>
      </c>
      <c r="K106" s="13">
        <v>203</v>
      </c>
      <c r="L106" s="13">
        <f t="shared" si="6"/>
        <v>-609</v>
      </c>
      <c r="N106" s="2" t="s">
        <v>30</v>
      </c>
      <c r="O106" s="4">
        <v>-3</v>
      </c>
      <c r="P106" s="3" t="s">
        <v>13</v>
      </c>
      <c r="Q106" s="4">
        <v>225</v>
      </c>
      <c r="R106" s="4">
        <f t="shared" si="7"/>
        <v>-675</v>
      </c>
    </row>
    <row r="107" spans="2:18" x14ac:dyDescent="0.3">
      <c r="B107" s="12" t="s">
        <v>31</v>
      </c>
      <c r="C107" s="13">
        <v>-1</v>
      </c>
      <c r="D107" s="11" t="s">
        <v>13</v>
      </c>
      <c r="E107" s="13">
        <v>400</v>
      </c>
      <c r="F107" s="13">
        <f t="shared" si="5"/>
        <v>-400</v>
      </c>
      <c r="H107" s="12" t="s">
        <v>31</v>
      </c>
      <c r="I107" s="13">
        <v>-1</v>
      </c>
      <c r="J107" s="11" t="s">
        <v>13</v>
      </c>
      <c r="K107" s="13">
        <v>400</v>
      </c>
      <c r="L107" s="13">
        <f t="shared" si="6"/>
        <v>-400</v>
      </c>
      <c r="N107" s="2" t="s">
        <v>31</v>
      </c>
      <c r="O107" s="4">
        <v>-1</v>
      </c>
      <c r="P107" s="3" t="s">
        <v>13</v>
      </c>
      <c r="Q107" s="4">
        <v>400</v>
      </c>
      <c r="R107" s="4">
        <f t="shared" si="7"/>
        <v>-400</v>
      </c>
    </row>
    <row r="108" spans="2:18" x14ac:dyDescent="0.3">
      <c r="B108" s="12" t="s">
        <v>32</v>
      </c>
      <c r="C108" s="13">
        <v>-1</v>
      </c>
      <c r="D108" s="11" t="s">
        <v>13</v>
      </c>
      <c r="E108" s="13">
        <v>175</v>
      </c>
      <c r="F108" s="13">
        <f t="shared" si="5"/>
        <v>-175</v>
      </c>
      <c r="H108" s="12" t="s">
        <v>32</v>
      </c>
      <c r="I108" s="13">
        <v>-1</v>
      </c>
      <c r="J108" s="11" t="s">
        <v>13</v>
      </c>
      <c r="K108" s="13">
        <v>175</v>
      </c>
      <c r="L108" s="13">
        <f t="shared" si="6"/>
        <v>-175</v>
      </c>
      <c r="N108" s="2" t="s">
        <v>32</v>
      </c>
      <c r="O108" s="4">
        <v>-1</v>
      </c>
      <c r="P108" s="3" t="s">
        <v>13</v>
      </c>
      <c r="Q108" s="4">
        <v>175</v>
      </c>
      <c r="R108" s="4">
        <f t="shared" si="7"/>
        <v>-175</v>
      </c>
    </row>
    <row r="109" spans="2:18" x14ac:dyDescent="0.3">
      <c r="B109" s="12" t="s">
        <v>33</v>
      </c>
      <c r="C109" s="13">
        <v>-3</v>
      </c>
      <c r="D109" s="11" t="s">
        <v>13</v>
      </c>
      <c r="E109" s="13">
        <v>160</v>
      </c>
      <c r="F109" s="13">
        <f t="shared" si="5"/>
        <v>-480</v>
      </c>
      <c r="H109" s="12" t="s">
        <v>33</v>
      </c>
      <c r="I109" s="13">
        <v>-3</v>
      </c>
      <c r="J109" s="11" t="s">
        <v>13</v>
      </c>
      <c r="K109" s="13">
        <v>175</v>
      </c>
      <c r="L109" s="13">
        <f t="shared" si="6"/>
        <v>-525</v>
      </c>
      <c r="N109" s="2" t="s">
        <v>33</v>
      </c>
      <c r="O109" s="4">
        <v>-3</v>
      </c>
      <c r="P109" s="3" t="s">
        <v>13</v>
      </c>
      <c r="Q109" s="4">
        <v>160</v>
      </c>
      <c r="R109" s="4">
        <f t="shared" si="7"/>
        <v>-480</v>
      </c>
    </row>
    <row r="110" spans="2:18" x14ac:dyDescent="0.3">
      <c r="B110" s="12" t="s">
        <v>34</v>
      </c>
      <c r="C110" s="13">
        <v>-1</v>
      </c>
      <c r="D110" s="11" t="s">
        <v>13</v>
      </c>
      <c r="E110" s="13">
        <v>963</v>
      </c>
      <c r="F110" s="13">
        <f t="shared" si="5"/>
        <v>-963</v>
      </c>
      <c r="H110" s="12" t="s">
        <v>34</v>
      </c>
      <c r="I110" s="13">
        <v>-1</v>
      </c>
      <c r="J110" s="11" t="s">
        <v>13</v>
      </c>
      <c r="K110" s="13">
        <v>963</v>
      </c>
      <c r="L110" s="13">
        <f t="shared" si="6"/>
        <v>-963</v>
      </c>
      <c r="N110" s="2" t="s">
        <v>34</v>
      </c>
      <c r="O110" s="4">
        <v>-1</v>
      </c>
      <c r="P110" s="3" t="s">
        <v>13</v>
      </c>
      <c r="Q110" s="4">
        <v>875</v>
      </c>
      <c r="R110" s="4">
        <f t="shared" si="7"/>
        <v>-875</v>
      </c>
    </row>
    <row r="111" spans="2:18" x14ac:dyDescent="0.3">
      <c r="B111" s="12" t="s">
        <v>48</v>
      </c>
      <c r="C111" s="13">
        <v>-1</v>
      </c>
      <c r="D111" s="11" t="s">
        <v>13</v>
      </c>
      <c r="E111" s="13">
        <v>325</v>
      </c>
      <c r="F111" s="13">
        <f t="shared" si="5"/>
        <v>-325</v>
      </c>
      <c r="H111" s="12" t="s">
        <v>48</v>
      </c>
      <c r="I111" s="13">
        <v>-1</v>
      </c>
      <c r="J111" s="11" t="s">
        <v>13</v>
      </c>
      <c r="K111" s="13">
        <v>325</v>
      </c>
      <c r="L111" s="13">
        <f t="shared" si="6"/>
        <v>-325</v>
      </c>
      <c r="N111" s="2" t="s">
        <v>48</v>
      </c>
      <c r="O111" s="4">
        <v>-1</v>
      </c>
      <c r="P111" s="3" t="s">
        <v>13</v>
      </c>
      <c r="Q111" s="4">
        <v>325</v>
      </c>
      <c r="R111" s="4">
        <f t="shared" si="7"/>
        <v>-325</v>
      </c>
    </row>
    <row r="112" spans="2:18" x14ac:dyDescent="0.3">
      <c r="B112" s="12" t="s">
        <v>44</v>
      </c>
      <c r="C112" s="13">
        <v>-2500</v>
      </c>
      <c r="D112" s="11" t="s">
        <v>13</v>
      </c>
      <c r="E112" s="14">
        <v>0.14499999999999999</v>
      </c>
      <c r="F112" s="13">
        <f t="shared" si="5"/>
        <v>-362.5</v>
      </c>
      <c r="H112" s="12" t="s">
        <v>44</v>
      </c>
      <c r="I112" s="13">
        <v>-2500</v>
      </c>
      <c r="J112" s="11" t="s">
        <v>13</v>
      </c>
      <c r="K112" s="14">
        <v>0.14499999999999999</v>
      </c>
      <c r="L112" s="13">
        <f t="shared" si="6"/>
        <v>-362.5</v>
      </c>
      <c r="N112" s="2" t="s">
        <v>44</v>
      </c>
      <c r="O112" s="4">
        <v>-2000</v>
      </c>
      <c r="P112" s="3" t="s">
        <v>13</v>
      </c>
      <c r="Q112" s="5">
        <v>0.14499999999999999</v>
      </c>
      <c r="R112" s="4">
        <f t="shared" si="7"/>
        <v>-290</v>
      </c>
    </row>
    <row r="113" spans="2:18" x14ac:dyDescent="0.3">
      <c r="B113" s="12" t="s">
        <v>37</v>
      </c>
      <c r="C113" s="13"/>
      <c r="D113" s="11" t="s">
        <v>13</v>
      </c>
      <c r="E113" s="13"/>
      <c r="F113" s="13">
        <v>-800</v>
      </c>
      <c r="H113" s="12" t="s">
        <v>73</v>
      </c>
      <c r="I113" s="13">
        <v>-1</v>
      </c>
      <c r="J113" s="11" t="s">
        <v>13</v>
      </c>
      <c r="K113" s="13">
        <v>1225</v>
      </c>
      <c r="L113" s="13">
        <f t="shared" si="6"/>
        <v>-1225</v>
      </c>
      <c r="N113" s="2" t="s">
        <v>37</v>
      </c>
      <c r="O113" s="4"/>
      <c r="P113" s="3" t="s">
        <v>13</v>
      </c>
      <c r="Q113" s="4"/>
      <c r="R113" s="4">
        <v>-800</v>
      </c>
    </row>
    <row r="114" spans="2:18" x14ac:dyDescent="0.3">
      <c r="B114" s="8" t="s">
        <v>38</v>
      </c>
      <c r="C114" s="9"/>
      <c r="D114" s="11" t="s">
        <v>13</v>
      </c>
      <c r="E114" s="9"/>
      <c r="F114" s="9">
        <f>SUM(F105:F113)</f>
        <v>-4722</v>
      </c>
      <c r="H114" s="12" t="s">
        <v>70</v>
      </c>
      <c r="I114" s="13">
        <v>-2</v>
      </c>
      <c r="J114" s="11" t="s">
        <v>13</v>
      </c>
      <c r="K114" s="13">
        <v>125</v>
      </c>
      <c r="L114" s="13">
        <f t="shared" si="6"/>
        <v>-250</v>
      </c>
      <c r="N114" s="8" t="s">
        <v>38</v>
      </c>
      <c r="O114" s="9"/>
      <c r="P114" s="3" t="s">
        <v>13</v>
      </c>
      <c r="Q114" s="9"/>
      <c r="R114" s="9">
        <f>SUM(R105:R113)</f>
        <v>-4745</v>
      </c>
    </row>
    <row r="115" spans="2:18" x14ac:dyDescent="0.3">
      <c r="B115" s="12" t="s">
        <v>39</v>
      </c>
      <c r="C115" s="13"/>
      <c r="D115" s="11" t="s">
        <v>13</v>
      </c>
      <c r="E115" s="13"/>
      <c r="F115" s="13">
        <f>SUM(F102,F114)</f>
        <v>8638</v>
      </c>
      <c r="H115" s="12" t="s">
        <v>71</v>
      </c>
      <c r="I115" s="13">
        <v>-75</v>
      </c>
      <c r="J115" s="11" t="s">
        <v>13</v>
      </c>
      <c r="K115" s="13">
        <v>10</v>
      </c>
      <c r="L115" s="13">
        <f t="shared" si="6"/>
        <v>-750</v>
      </c>
      <c r="N115" s="2" t="s">
        <v>39</v>
      </c>
      <c r="O115" s="4"/>
      <c r="P115" s="3" t="s">
        <v>13</v>
      </c>
      <c r="Q115" s="4"/>
      <c r="R115" s="4">
        <f>SUM(R102,R114)</f>
        <v>5865</v>
      </c>
    </row>
    <row r="116" spans="2:18" x14ac:dyDescent="0.3">
      <c r="B116" s="17"/>
      <c r="C116" s="18"/>
      <c r="D116" s="19"/>
      <c r="E116" s="18"/>
      <c r="F116" s="18"/>
      <c r="H116" s="12" t="s">
        <v>37</v>
      </c>
      <c r="I116" s="13"/>
      <c r="J116" s="11" t="s">
        <v>13</v>
      </c>
      <c r="K116" s="13"/>
      <c r="L116" s="13">
        <v>-800</v>
      </c>
      <c r="N116" s="20"/>
      <c r="O116" s="21"/>
      <c r="P116" s="22"/>
      <c r="Q116" s="21"/>
      <c r="R116" s="21"/>
    </row>
    <row r="117" spans="2:18" x14ac:dyDescent="0.3">
      <c r="B117" s="17"/>
      <c r="C117" s="18"/>
      <c r="D117" s="19"/>
      <c r="E117" s="18"/>
      <c r="F117" s="18"/>
      <c r="H117" s="8" t="s">
        <v>38</v>
      </c>
      <c r="I117" s="9"/>
      <c r="J117" s="11" t="s">
        <v>13</v>
      </c>
      <c r="K117" s="9"/>
      <c r="L117" s="9">
        <f>SUM(L105:L116)</f>
        <v>-7037.5</v>
      </c>
      <c r="N117" s="20"/>
      <c r="O117" s="21"/>
      <c r="P117" s="22"/>
      <c r="Q117" s="21"/>
      <c r="R117" s="21"/>
    </row>
    <row r="118" spans="2:18" x14ac:dyDescent="0.3">
      <c r="B118" s="17"/>
      <c r="C118" s="18"/>
      <c r="D118" s="19"/>
      <c r="E118" s="18"/>
      <c r="F118" s="18"/>
      <c r="H118" s="12" t="s">
        <v>39</v>
      </c>
      <c r="I118" s="13"/>
      <c r="J118" s="11" t="s">
        <v>13</v>
      </c>
      <c r="K118" s="13"/>
      <c r="L118" s="13">
        <f>SUM(L102,L117)</f>
        <v>6322.5</v>
      </c>
      <c r="N118" s="20"/>
      <c r="O118" s="21"/>
      <c r="P118" s="22"/>
      <c r="Q118" s="21"/>
      <c r="R118" s="21"/>
    </row>
    <row r="119" spans="2:18" x14ac:dyDescent="0.3">
      <c r="B119" s="17"/>
      <c r="C119" s="18"/>
      <c r="D119" s="19"/>
      <c r="E119" s="18"/>
      <c r="F119" s="18"/>
      <c r="H119" s="17"/>
      <c r="I119" s="18"/>
      <c r="J119" s="19"/>
      <c r="K119" s="18"/>
      <c r="L119" s="18"/>
      <c r="N119" s="20"/>
      <c r="O119" s="21"/>
      <c r="P119" s="22"/>
      <c r="Q119" s="21"/>
      <c r="R119" s="21"/>
    </row>
    <row r="120" spans="2:18" ht="15" customHeight="1" x14ac:dyDescent="0.3">
      <c r="B120" s="17"/>
      <c r="C120" s="18"/>
      <c r="D120" s="19"/>
      <c r="E120" s="18"/>
      <c r="F120" s="18"/>
      <c r="H120" s="17"/>
      <c r="I120" s="18"/>
      <c r="J120" s="19"/>
      <c r="K120" s="18"/>
      <c r="L120" s="18"/>
      <c r="N120" s="20"/>
      <c r="O120" s="21"/>
      <c r="P120" s="22"/>
      <c r="Q120" s="21"/>
      <c r="R120" s="21"/>
    </row>
    <row r="121" spans="2:18" x14ac:dyDescent="0.3">
      <c r="B121" s="17"/>
      <c r="C121" s="18"/>
      <c r="D121" s="19"/>
      <c r="E121" s="18"/>
      <c r="F121" s="18"/>
      <c r="H121" s="17"/>
      <c r="I121" s="18"/>
      <c r="J121" s="19"/>
      <c r="K121" s="18"/>
      <c r="L121" s="18"/>
      <c r="N121" s="20"/>
      <c r="O121" s="21"/>
      <c r="P121" s="22"/>
      <c r="Q121" s="21"/>
      <c r="R121" s="21"/>
    </row>
    <row r="122" spans="2:18" x14ac:dyDescent="0.3">
      <c r="B122" s="175" t="s">
        <v>49</v>
      </c>
      <c r="C122" s="175"/>
      <c r="D122" s="175"/>
      <c r="E122" s="175"/>
      <c r="F122" s="175"/>
      <c r="H122" s="173" t="s">
        <v>49</v>
      </c>
      <c r="I122" s="173"/>
      <c r="J122" s="173"/>
      <c r="K122" s="173"/>
      <c r="L122" s="173"/>
      <c r="N122" s="174" t="s">
        <v>49</v>
      </c>
      <c r="O122" s="174"/>
      <c r="P122" s="174"/>
      <c r="Q122" s="174"/>
      <c r="R122" s="174"/>
    </row>
    <row r="123" spans="2:18" x14ac:dyDescent="0.3">
      <c r="B123" s="175"/>
      <c r="C123" s="175"/>
      <c r="D123" s="175"/>
      <c r="E123" s="175"/>
      <c r="F123" s="175"/>
      <c r="H123" s="173"/>
      <c r="I123" s="173"/>
      <c r="J123" s="173"/>
      <c r="K123" s="173"/>
      <c r="L123" s="173"/>
      <c r="N123" s="174"/>
      <c r="O123" s="174"/>
      <c r="P123" s="174"/>
      <c r="Q123" s="174"/>
      <c r="R123" s="174"/>
    </row>
    <row r="124" spans="2:18" x14ac:dyDescent="0.3">
      <c r="B124" s="175"/>
      <c r="C124" s="175"/>
      <c r="D124" s="175"/>
      <c r="E124" s="175"/>
      <c r="F124" s="175"/>
      <c r="H124" s="173"/>
      <c r="I124" s="173"/>
      <c r="J124" s="173"/>
      <c r="K124" s="173"/>
      <c r="L124" s="173"/>
      <c r="N124" s="174"/>
      <c r="O124" s="174"/>
      <c r="P124" s="174"/>
      <c r="Q124" s="174"/>
      <c r="R124" s="174"/>
    </row>
    <row r="125" spans="2:18" x14ac:dyDescent="0.3">
      <c r="B125" s="175"/>
      <c r="C125" s="175"/>
      <c r="D125" s="175"/>
      <c r="E125" s="175"/>
      <c r="F125" s="175"/>
      <c r="H125" s="173"/>
      <c r="I125" s="173"/>
      <c r="J125" s="173"/>
      <c r="K125" s="173"/>
      <c r="L125" s="173"/>
      <c r="N125" s="174"/>
      <c r="O125" s="174"/>
      <c r="P125" s="174"/>
      <c r="Q125" s="174"/>
      <c r="R125" s="174"/>
    </row>
    <row r="126" spans="2:18" x14ac:dyDescent="0.3">
      <c r="B126" s="23"/>
      <c r="C126" s="23"/>
      <c r="D126" s="23"/>
      <c r="E126" s="23"/>
      <c r="F126" s="23"/>
      <c r="H126" s="24"/>
      <c r="I126" s="24"/>
      <c r="J126" s="24"/>
      <c r="K126" s="24"/>
      <c r="L126" s="24"/>
      <c r="N126" s="25"/>
      <c r="O126" s="25"/>
      <c r="P126" s="25"/>
      <c r="Q126" s="25"/>
      <c r="R126" s="25"/>
    </row>
    <row r="127" spans="2:18" x14ac:dyDescent="0.3">
      <c r="B127" s="173" t="s">
        <v>50</v>
      </c>
      <c r="C127" s="173"/>
      <c r="D127" s="173"/>
      <c r="E127" s="173"/>
      <c r="F127" s="173"/>
      <c r="H127" s="173" t="s">
        <v>50</v>
      </c>
      <c r="I127" s="173"/>
      <c r="J127" s="173"/>
      <c r="K127" s="173"/>
      <c r="L127" s="173"/>
      <c r="N127" s="173" t="s">
        <v>50</v>
      </c>
      <c r="O127" s="173"/>
      <c r="P127" s="173"/>
      <c r="Q127" s="173"/>
      <c r="R127" s="173"/>
    </row>
    <row r="128" spans="2:18" x14ac:dyDescent="0.3">
      <c r="B128" s="173"/>
      <c r="C128" s="173"/>
      <c r="D128" s="173"/>
      <c r="E128" s="173"/>
      <c r="F128" s="173"/>
      <c r="H128" s="173"/>
      <c r="I128" s="173"/>
      <c r="J128" s="173"/>
      <c r="K128" s="173"/>
      <c r="L128" s="173"/>
      <c r="N128" s="173"/>
      <c r="O128" s="173"/>
      <c r="P128" s="173"/>
      <c r="Q128" s="173"/>
      <c r="R128" s="173"/>
    </row>
    <row r="129" spans="2:18" x14ac:dyDescent="0.3">
      <c r="B129" s="173"/>
      <c r="C129" s="173"/>
      <c r="D129" s="173"/>
      <c r="E129" s="173"/>
      <c r="F129" s="173"/>
      <c r="H129" s="173"/>
      <c r="I129" s="173"/>
      <c r="J129" s="173"/>
      <c r="K129" s="173"/>
      <c r="L129" s="173"/>
      <c r="N129" s="173"/>
      <c r="O129" s="173"/>
      <c r="P129" s="173"/>
      <c r="Q129" s="173"/>
      <c r="R129" s="173"/>
    </row>
    <row r="130" spans="2:18" x14ac:dyDescent="0.3">
      <c r="B130" s="10"/>
      <c r="H130" s="10"/>
      <c r="N130" s="1"/>
    </row>
    <row r="132" spans="2:18" x14ac:dyDescent="0.3">
      <c r="B132" s="10" t="s">
        <v>16</v>
      </c>
      <c r="H132" s="10" t="s">
        <v>16</v>
      </c>
      <c r="N132" s="1" t="s">
        <v>16</v>
      </c>
    </row>
    <row r="141" spans="2:18" x14ac:dyDescent="0.3">
      <c r="B141" t="s">
        <v>0</v>
      </c>
      <c r="H141" t="s">
        <v>0</v>
      </c>
      <c r="N141" t="s">
        <v>0</v>
      </c>
    </row>
    <row r="142" spans="2:18" x14ac:dyDescent="0.3">
      <c r="B142" s="10" t="s">
        <v>1</v>
      </c>
      <c r="C142" s="10" t="s">
        <v>2</v>
      </c>
      <c r="H142" s="10" t="s">
        <v>1</v>
      </c>
      <c r="I142" s="10" t="s">
        <v>2</v>
      </c>
      <c r="N142" s="10" t="s">
        <v>1</v>
      </c>
      <c r="O142" s="10" t="s">
        <v>2</v>
      </c>
    </row>
    <row r="143" spans="2:18" x14ac:dyDescent="0.3">
      <c r="B143" s="10" t="s">
        <v>3</v>
      </c>
      <c r="C143" s="10" t="s">
        <v>4</v>
      </c>
      <c r="H143" s="10" t="s">
        <v>3</v>
      </c>
      <c r="I143" s="10" t="s">
        <v>4</v>
      </c>
      <c r="N143" s="10" t="s">
        <v>3</v>
      </c>
      <c r="O143" s="10" t="s">
        <v>4</v>
      </c>
    </row>
    <row r="144" spans="2:18" x14ac:dyDescent="0.3">
      <c r="B144" s="10" t="s">
        <v>5</v>
      </c>
      <c r="C144" s="10" t="s">
        <v>6</v>
      </c>
      <c r="H144" s="10" t="s">
        <v>5</v>
      </c>
      <c r="I144" s="10" t="s">
        <v>6</v>
      </c>
      <c r="N144" s="10" t="s">
        <v>5</v>
      </c>
      <c r="O144" s="10" t="s">
        <v>6</v>
      </c>
    </row>
    <row r="145" spans="2:18" x14ac:dyDescent="0.3">
      <c r="B145" s="10" t="s">
        <v>7</v>
      </c>
      <c r="C145" s="10" t="s">
        <v>66</v>
      </c>
      <c r="H145" s="10" t="s">
        <v>7</v>
      </c>
      <c r="I145" s="10" t="s">
        <v>72</v>
      </c>
      <c r="N145" s="10" t="s">
        <v>7</v>
      </c>
      <c r="O145" s="10" t="s">
        <v>8</v>
      </c>
    </row>
    <row r="146" spans="2:18" x14ac:dyDescent="0.3">
      <c r="B146" s="10" t="s">
        <v>9</v>
      </c>
      <c r="C146" s="10" t="s">
        <v>55</v>
      </c>
      <c r="H146" s="10" t="s">
        <v>9</v>
      </c>
      <c r="I146" s="10" t="s">
        <v>55</v>
      </c>
      <c r="N146" s="10" t="s">
        <v>9</v>
      </c>
      <c r="O146" s="10" t="s">
        <v>55</v>
      </c>
    </row>
    <row r="148" spans="2:18" x14ac:dyDescent="0.3">
      <c r="B148" s="6" t="s">
        <v>11</v>
      </c>
      <c r="C148" s="7" t="s">
        <v>12</v>
      </c>
      <c r="D148" s="7" t="s">
        <v>13</v>
      </c>
      <c r="E148" s="7" t="s">
        <v>14</v>
      </c>
      <c r="F148" s="7" t="s">
        <v>15</v>
      </c>
      <c r="H148" s="6" t="s">
        <v>11</v>
      </c>
      <c r="I148" s="7" t="s">
        <v>12</v>
      </c>
      <c r="J148" s="7" t="s">
        <v>13</v>
      </c>
      <c r="K148" s="7" t="s">
        <v>14</v>
      </c>
      <c r="L148" s="7" t="s">
        <v>15</v>
      </c>
      <c r="N148" s="6" t="s">
        <v>11</v>
      </c>
      <c r="O148" s="7" t="s">
        <v>12</v>
      </c>
      <c r="P148" s="7" t="s">
        <v>13</v>
      </c>
      <c r="Q148" s="7" t="s">
        <v>14</v>
      </c>
      <c r="R148" s="7" t="s">
        <v>15</v>
      </c>
    </row>
    <row r="149" spans="2:18" x14ac:dyDescent="0.3">
      <c r="B149" s="8" t="s">
        <v>18</v>
      </c>
      <c r="C149" s="9"/>
      <c r="D149" s="11" t="s">
        <v>13</v>
      </c>
      <c r="E149" s="9"/>
      <c r="F149" s="9"/>
      <c r="H149" s="8" t="s">
        <v>18</v>
      </c>
      <c r="I149" s="9"/>
      <c r="J149" s="11" t="s">
        <v>13</v>
      </c>
      <c r="K149" s="9"/>
      <c r="L149" s="9"/>
      <c r="N149" s="8" t="s">
        <v>18</v>
      </c>
      <c r="O149" s="9"/>
      <c r="P149" s="11" t="s">
        <v>13</v>
      </c>
      <c r="Q149" s="9"/>
      <c r="R149" s="9"/>
    </row>
    <row r="150" spans="2:18" x14ac:dyDescent="0.3">
      <c r="B150" s="12" t="s">
        <v>56</v>
      </c>
      <c r="C150" s="13">
        <v>3000</v>
      </c>
      <c r="D150" s="11" t="s">
        <v>20</v>
      </c>
      <c r="E150" s="14">
        <f>'START HER'!C71/100</f>
        <v>2.1</v>
      </c>
      <c r="F150" s="13">
        <f>C150*E150</f>
        <v>6300</v>
      </c>
      <c r="H150" s="12" t="s">
        <v>56</v>
      </c>
      <c r="I150" s="13">
        <v>5000</v>
      </c>
      <c r="J150" s="11" t="s">
        <v>20</v>
      </c>
      <c r="K150" s="14">
        <f>E150</f>
        <v>2.1</v>
      </c>
      <c r="L150" s="13">
        <f>I150*K150</f>
        <v>10500</v>
      </c>
      <c r="N150" s="12" t="s">
        <v>56</v>
      </c>
      <c r="O150" s="13">
        <v>5000</v>
      </c>
      <c r="P150" s="11" t="s">
        <v>20</v>
      </c>
      <c r="Q150" s="14">
        <f>E150</f>
        <v>2.1</v>
      </c>
      <c r="R150" s="13">
        <f>O150*Q150</f>
        <v>10500</v>
      </c>
    </row>
    <row r="151" spans="2:18" x14ac:dyDescent="0.3">
      <c r="B151" s="12" t="s">
        <v>57</v>
      </c>
      <c r="C151" s="13">
        <v>2000</v>
      </c>
      <c r="D151" s="11" t="s">
        <v>20</v>
      </c>
      <c r="E151" s="14">
        <v>0.85</v>
      </c>
      <c r="F151" s="13">
        <f>C151*E151</f>
        <v>1700</v>
      </c>
      <c r="H151" s="12" t="s">
        <v>57</v>
      </c>
      <c r="I151" s="13">
        <v>2400</v>
      </c>
      <c r="J151" s="11" t="s">
        <v>20</v>
      </c>
      <c r="K151" s="14">
        <v>0.85</v>
      </c>
      <c r="L151" s="13">
        <f>I151*K151</f>
        <v>2040</v>
      </c>
      <c r="N151" s="12" t="s">
        <v>57</v>
      </c>
      <c r="O151" s="13">
        <v>2400</v>
      </c>
      <c r="P151" s="11" t="s">
        <v>20</v>
      </c>
      <c r="Q151" s="14">
        <v>0.85</v>
      </c>
      <c r="R151" s="13">
        <f>O151*Q151</f>
        <v>2040</v>
      </c>
    </row>
    <row r="152" spans="2:18" x14ac:dyDescent="0.3">
      <c r="B152" s="12" t="s">
        <v>21</v>
      </c>
      <c r="C152" s="13"/>
      <c r="D152" s="11" t="s">
        <v>22</v>
      </c>
      <c r="E152" s="13"/>
      <c r="F152" s="13">
        <v>870</v>
      </c>
      <c r="H152" s="12" t="s">
        <v>21</v>
      </c>
      <c r="I152" s="13"/>
      <c r="J152" s="11" t="s">
        <v>22</v>
      </c>
      <c r="K152" s="13"/>
      <c r="L152" s="13">
        <v>870</v>
      </c>
      <c r="N152" s="12" t="s">
        <v>21</v>
      </c>
      <c r="O152" s="13"/>
      <c r="P152" s="11" t="s">
        <v>22</v>
      </c>
      <c r="Q152" s="13"/>
      <c r="R152" s="13">
        <v>870</v>
      </c>
    </row>
    <row r="153" spans="2:18" x14ac:dyDescent="0.3">
      <c r="B153" s="8" t="s">
        <v>23</v>
      </c>
      <c r="C153" s="9"/>
      <c r="D153" s="11" t="s">
        <v>13</v>
      </c>
      <c r="E153" s="9"/>
      <c r="F153" s="9">
        <f>SUM(F150:F152)</f>
        <v>8870</v>
      </c>
      <c r="H153" s="8" t="s">
        <v>23</v>
      </c>
      <c r="I153" s="9"/>
      <c r="J153" s="11" t="s">
        <v>13</v>
      </c>
      <c r="K153" s="9"/>
      <c r="L153" s="9">
        <f>SUM(L150:L152)</f>
        <v>13410</v>
      </c>
      <c r="N153" s="8" t="s">
        <v>23</v>
      </c>
      <c r="O153" s="9"/>
      <c r="P153" s="11" t="s">
        <v>13</v>
      </c>
      <c r="Q153" s="9"/>
      <c r="R153" s="9">
        <f>SUM(R150:R152)</f>
        <v>13410</v>
      </c>
    </row>
    <row r="154" spans="2:18" x14ac:dyDescent="0.3">
      <c r="B154" s="12" t="s">
        <v>13</v>
      </c>
      <c r="C154" s="13"/>
      <c r="D154" s="11" t="s">
        <v>13</v>
      </c>
      <c r="E154" s="13"/>
      <c r="F154" s="13"/>
      <c r="H154" s="12" t="s">
        <v>13</v>
      </c>
      <c r="I154" s="13"/>
      <c r="J154" s="11" t="s">
        <v>13</v>
      </c>
      <c r="K154" s="13"/>
      <c r="L154" s="13"/>
      <c r="N154" s="12" t="s">
        <v>13</v>
      </c>
      <c r="O154" s="13"/>
      <c r="P154" s="11" t="s">
        <v>13</v>
      </c>
      <c r="Q154" s="13"/>
      <c r="R154" s="13"/>
    </row>
    <row r="155" spans="2:18" x14ac:dyDescent="0.3">
      <c r="B155" s="8" t="s">
        <v>24</v>
      </c>
      <c r="C155" s="9"/>
      <c r="D155" s="11" t="s">
        <v>13</v>
      </c>
      <c r="E155" s="9"/>
      <c r="F155" s="9"/>
      <c r="H155" s="8" t="s">
        <v>24</v>
      </c>
      <c r="I155" s="9"/>
      <c r="J155" s="11" t="s">
        <v>13</v>
      </c>
      <c r="K155" s="9"/>
      <c r="L155" s="9"/>
      <c r="N155" s="8" t="s">
        <v>24</v>
      </c>
      <c r="O155" s="9"/>
      <c r="P155" s="11" t="s">
        <v>13</v>
      </c>
      <c r="Q155" s="9"/>
      <c r="R155" s="9"/>
    </row>
    <row r="156" spans="2:18" x14ac:dyDescent="0.3">
      <c r="B156" s="12" t="s">
        <v>25</v>
      </c>
      <c r="C156" s="13">
        <v>-170</v>
      </c>
      <c r="D156" s="11" t="s">
        <v>20</v>
      </c>
      <c r="E156" s="14">
        <v>5.4</v>
      </c>
      <c r="F156" s="13">
        <f>C156*E156</f>
        <v>-918.00000000000011</v>
      </c>
      <c r="H156" s="12" t="s">
        <v>25</v>
      </c>
      <c r="I156" s="13">
        <v>-170</v>
      </c>
      <c r="J156" s="11" t="s">
        <v>20</v>
      </c>
      <c r="K156" s="14">
        <v>5.4</v>
      </c>
      <c r="L156" s="13">
        <f>I156*K156</f>
        <v>-918.00000000000011</v>
      </c>
      <c r="N156" s="12" t="s">
        <v>25</v>
      </c>
      <c r="O156" s="13">
        <v>-170</v>
      </c>
      <c r="P156" s="11" t="s">
        <v>20</v>
      </c>
      <c r="Q156" s="14">
        <v>5.4</v>
      </c>
      <c r="R156" s="13">
        <f>O156*Q156</f>
        <v>-918.00000000000011</v>
      </c>
    </row>
    <row r="157" spans="2:18" x14ac:dyDescent="0.3">
      <c r="B157" s="12" t="s">
        <v>58</v>
      </c>
      <c r="C157" s="13">
        <v>-20</v>
      </c>
      <c r="D157" s="11" t="s">
        <v>59</v>
      </c>
      <c r="E157" s="14"/>
      <c r="F157" s="13"/>
      <c r="H157" s="12" t="s">
        <v>58</v>
      </c>
      <c r="I157" s="13">
        <v>-20</v>
      </c>
      <c r="J157" s="11" t="s">
        <v>59</v>
      </c>
      <c r="K157" s="14"/>
      <c r="L157" s="13"/>
      <c r="N157" s="12" t="s">
        <v>58</v>
      </c>
      <c r="O157" s="13">
        <v>-20</v>
      </c>
      <c r="P157" s="11" t="s">
        <v>59</v>
      </c>
      <c r="Q157" s="14"/>
      <c r="R157" s="13"/>
    </row>
    <row r="158" spans="2:18" x14ac:dyDescent="0.3">
      <c r="B158" s="8" t="s">
        <v>26</v>
      </c>
      <c r="C158" s="9"/>
      <c r="D158" s="11" t="s">
        <v>13</v>
      </c>
      <c r="E158" s="9"/>
      <c r="F158" s="9">
        <f>SUM(F155:F157)</f>
        <v>-918.00000000000011</v>
      </c>
      <c r="H158" s="8" t="s">
        <v>26</v>
      </c>
      <c r="I158" s="9"/>
      <c r="J158" s="11" t="s">
        <v>13</v>
      </c>
      <c r="K158" s="9"/>
      <c r="L158" s="9">
        <f>SUM(L155:L157)</f>
        <v>-918.00000000000011</v>
      </c>
      <c r="N158" s="8" t="s">
        <v>26</v>
      </c>
      <c r="O158" s="9"/>
      <c r="P158" s="11" t="s">
        <v>13</v>
      </c>
      <c r="Q158" s="9"/>
      <c r="R158" s="9">
        <f>SUM(R155:R157)</f>
        <v>-918.00000000000011</v>
      </c>
    </row>
    <row r="159" spans="2:18" x14ac:dyDescent="0.3">
      <c r="B159" s="8" t="s">
        <v>27</v>
      </c>
      <c r="C159" s="9"/>
      <c r="D159" s="11" t="s">
        <v>13</v>
      </c>
      <c r="E159" s="9"/>
      <c r="F159" s="9">
        <f>SUM(F153,F158)</f>
        <v>7952</v>
      </c>
      <c r="H159" s="8" t="s">
        <v>27</v>
      </c>
      <c r="I159" s="9"/>
      <c r="J159" s="11" t="s">
        <v>13</v>
      </c>
      <c r="K159" s="9"/>
      <c r="L159" s="9">
        <f>SUM(L153,L158)</f>
        <v>12492</v>
      </c>
      <c r="N159" s="8" t="s">
        <v>27</v>
      </c>
      <c r="O159" s="9"/>
      <c r="P159" s="11" t="s">
        <v>13</v>
      </c>
      <c r="Q159" s="9"/>
      <c r="R159" s="9">
        <f>SUM(R153,R158)</f>
        <v>12492</v>
      </c>
    </row>
    <row r="160" spans="2:18" x14ac:dyDescent="0.3">
      <c r="B160" s="12" t="s">
        <v>13</v>
      </c>
      <c r="C160" s="13"/>
      <c r="D160" s="11" t="s">
        <v>13</v>
      </c>
      <c r="E160" s="13"/>
      <c r="F160" s="13"/>
      <c r="H160" s="12" t="s">
        <v>13</v>
      </c>
      <c r="I160" s="13"/>
      <c r="J160" s="11" t="s">
        <v>13</v>
      </c>
      <c r="K160" s="13"/>
      <c r="L160" s="13"/>
      <c r="N160" s="12" t="s">
        <v>13</v>
      </c>
      <c r="O160" s="13"/>
      <c r="P160" s="11" t="s">
        <v>13</v>
      </c>
      <c r="Q160" s="13"/>
      <c r="R160" s="13"/>
    </row>
    <row r="161" spans="2:18" x14ac:dyDescent="0.3">
      <c r="B161" s="8" t="s">
        <v>28</v>
      </c>
      <c r="C161" s="9"/>
      <c r="D161" s="11" t="s">
        <v>13</v>
      </c>
      <c r="E161" s="9"/>
      <c r="F161" s="9"/>
      <c r="H161" s="8" t="s">
        <v>28</v>
      </c>
      <c r="I161" s="9"/>
      <c r="J161" s="11" t="s">
        <v>13</v>
      </c>
      <c r="K161" s="9"/>
      <c r="L161" s="9"/>
      <c r="N161" s="8" t="s">
        <v>28</v>
      </c>
      <c r="O161" s="9"/>
      <c r="P161" s="11" t="s">
        <v>13</v>
      </c>
      <c r="Q161" s="9"/>
      <c r="R161" s="9"/>
    </row>
    <row r="162" spans="2:18" x14ac:dyDescent="0.3">
      <c r="B162" s="12" t="s">
        <v>29</v>
      </c>
      <c r="C162" s="13">
        <v>-1</v>
      </c>
      <c r="D162" s="11" t="s">
        <v>13</v>
      </c>
      <c r="E162" s="13">
        <v>653</v>
      </c>
      <c r="F162" s="13">
        <f t="shared" ref="F162:F171" si="8">C162*E162</f>
        <v>-653</v>
      </c>
      <c r="H162" s="12" t="s">
        <v>29</v>
      </c>
      <c r="I162" s="13">
        <v>-1</v>
      </c>
      <c r="J162" s="11" t="s">
        <v>13</v>
      </c>
      <c r="K162" s="13">
        <v>653</v>
      </c>
      <c r="L162" s="13">
        <f t="shared" ref="L162:L174" si="9">I162*K162</f>
        <v>-653</v>
      </c>
      <c r="N162" s="12" t="s">
        <v>29</v>
      </c>
      <c r="O162" s="13">
        <v>-1</v>
      </c>
      <c r="P162" s="11" t="s">
        <v>13</v>
      </c>
      <c r="Q162" s="13">
        <v>725</v>
      </c>
      <c r="R162" s="13">
        <f t="shared" ref="R162:R171" si="10">O162*Q162</f>
        <v>-725</v>
      </c>
    </row>
    <row r="163" spans="2:18" x14ac:dyDescent="0.3">
      <c r="B163" s="12" t="s">
        <v>30</v>
      </c>
      <c r="C163" s="13">
        <v>-3</v>
      </c>
      <c r="D163" s="11" t="s">
        <v>13</v>
      </c>
      <c r="E163" s="13">
        <v>200</v>
      </c>
      <c r="F163" s="13">
        <f t="shared" si="8"/>
        <v>-600</v>
      </c>
      <c r="H163" s="12" t="s">
        <v>30</v>
      </c>
      <c r="I163" s="13">
        <v>-3</v>
      </c>
      <c r="J163" s="11" t="s">
        <v>13</v>
      </c>
      <c r="K163" s="13">
        <v>203</v>
      </c>
      <c r="L163" s="13">
        <f t="shared" si="9"/>
        <v>-609</v>
      </c>
      <c r="N163" s="12" t="s">
        <v>30</v>
      </c>
      <c r="O163" s="13">
        <v>-3</v>
      </c>
      <c r="P163" s="11" t="s">
        <v>13</v>
      </c>
      <c r="Q163" s="13">
        <v>225</v>
      </c>
      <c r="R163" s="13">
        <f t="shared" si="10"/>
        <v>-675</v>
      </c>
    </row>
    <row r="164" spans="2:18" x14ac:dyDescent="0.3">
      <c r="B164" s="12" t="s">
        <v>60</v>
      </c>
      <c r="C164" s="13">
        <v>-20</v>
      </c>
      <c r="D164" s="11" t="s">
        <v>13</v>
      </c>
      <c r="E164" s="13">
        <v>18</v>
      </c>
      <c r="F164" s="13">
        <f t="shared" si="8"/>
        <v>-360</v>
      </c>
      <c r="H164" s="12" t="s">
        <v>60</v>
      </c>
      <c r="I164" s="13">
        <v>-20</v>
      </c>
      <c r="J164" s="11" t="s">
        <v>13</v>
      </c>
      <c r="K164" s="13">
        <v>18</v>
      </c>
      <c r="L164" s="13">
        <f t="shared" si="9"/>
        <v>-360</v>
      </c>
      <c r="N164" s="12" t="s">
        <v>60</v>
      </c>
      <c r="O164" s="13">
        <v>-20</v>
      </c>
      <c r="P164" s="11" t="s">
        <v>13</v>
      </c>
      <c r="Q164" s="13">
        <v>20</v>
      </c>
      <c r="R164" s="13">
        <f t="shared" si="10"/>
        <v>-400</v>
      </c>
    </row>
    <row r="165" spans="2:18" x14ac:dyDescent="0.3">
      <c r="B165" s="12" t="s">
        <v>31</v>
      </c>
      <c r="C165" s="13">
        <v>-1</v>
      </c>
      <c r="D165" s="11" t="s">
        <v>13</v>
      </c>
      <c r="E165" s="13">
        <v>380</v>
      </c>
      <c r="F165" s="13">
        <f t="shared" si="8"/>
        <v>-380</v>
      </c>
      <c r="H165" s="12" t="s">
        <v>31</v>
      </c>
      <c r="I165" s="13">
        <v>-1</v>
      </c>
      <c r="J165" s="11" t="s">
        <v>13</v>
      </c>
      <c r="K165" s="13">
        <v>380</v>
      </c>
      <c r="L165" s="13">
        <f t="shared" si="9"/>
        <v>-380</v>
      </c>
      <c r="N165" s="12" t="s">
        <v>31</v>
      </c>
      <c r="O165" s="13">
        <v>-1</v>
      </c>
      <c r="P165" s="11" t="s">
        <v>13</v>
      </c>
      <c r="Q165" s="13">
        <v>400</v>
      </c>
      <c r="R165" s="13">
        <f t="shared" si="10"/>
        <v>-400</v>
      </c>
    </row>
    <row r="166" spans="2:18" x14ac:dyDescent="0.3">
      <c r="B166" s="12" t="s">
        <v>33</v>
      </c>
      <c r="C166" s="13">
        <v>-1</v>
      </c>
      <c r="D166" s="11" t="s">
        <v>13</v>
      </c>
      <c r="E166" s="13">
        <v>140</v>
      </c>
      <c r="F166" s="13">
        <f t="shared" si="8"/>
        <v>-140</v>
      </c>
      <c r="H166" s="12" t="s">
        <v>33</v>
      </c>
      <c r="I166" s="13">
        <v>-1</v>
      </c>
      <c r="J166" s="11" t="s">
        <v>13</v>
      </c>
      <c r="K166" s="13">
        <v>140</v>
      </c>
      <c r="L166" s="13">
        <f t="shared" si="9"/>
        <v>-140</v>
      </c>
      <c r="N166" s="12" t="s">
        <v>33</v>
      </c>
      <c r="O166" s="13">
        <v>-1</v>
      </c>
      <c r="P166" s="11" t="s">
        <v>13</v>
      </c>
      <c r="Q166" s="13">
        <v>140</v>
      </c>
      <c r="R166" s="13">
        <f t="shared" si="10"/>
        <v>-140</v>
      </c>
    </row>
    <row r="167" spans="2:18" x14ac:dyDescent="0.3">
      <c r="B167" s="12" t="s">
        <v>34</v>
      </c>
      <c r="C167" s="13">
        <v>-1</v>
      </c>
      <c r="D167" s="11" t="s">
        <v>13</v>
      </c>
      <c r="E167" s="13">
        <v>722</v>
      </c>
      <c r="F167" s="13">
        <f t="shared" si="8"/>
        <v>-722</v>
      </c>
      <c r="H167" s="12" t="s">
        <v>34</v>
      </c>
      <c r="I167" s="13">
        <v>-1</v>
      </c>
      <c r="J167" s="11" t="s">
        <v>13</v>
      </c>
      <c r="K167" s="13">
        <v>928</v>
      </c>
      <c r="L167" s="13">
        <f t="shared" si="9"/>
        <v>-928</v>
      </c>
      <c r="N167" s="12" t="s">
        <v>34</v>
      </c>
      <c r="O167" s="13">
        <v>-1</v>
      </c>
      <c r="P167" s="11" t="s">
        <v>13</v>
      </c>
      <c r="Q167" s="13">
        <v>928</v>
      </c>
      <c r="R167" s="13">
        <f t="shared" si="10"/>
        <v>-928</v>
      </c>
    </row>
    <row r="168" spans="2:18" x14ac:dyDescent="0.3">
      <c r="B168" s="12" t="s">
        <v>61</v>
      </c>
      <c r="C168" s="13">
        <v>-1</v>
      </c>
      <c r="D168" s="11" t="s">
        <v>13</v>
      </c>
      <c r="E168" s="13">
        <v>328</v>
      </c>
      <c r="F168" s="13">
        <f t="shared" si="8"/>
        <v>-328</v>
      </c>
      <c r="H168" s="12" t="s">
        <v>61</v>
      </c>
      <c r="I168" s="13">
        <v>-1</v>
      </c>
      <c r="J168" s="11" t="s">
        <v>13</v>
      </c>
      <c r="K168" s="13">
        <v>422</v>
      </c>
      <c r="L168" s="13">
        <f t="shared" si="9"/>
        <v>-422</v>
      </c>
      <c r="N168" s="12" t="s">
        <v>61</v>
      </c>
      <c r="O168" s="13">
        <v>-1</v>
      </c>
      <c r="P168" s="11" t="s">
        <v>13</v>
      </c>
      <c r="Q168" s="13">
        <v>422</v>
      </c>
      <c r="R168" s="13">
        <f t="shared" si="10"/>
        <v>-422</v>
      </c>
    </row>
    <row r="169" spans="2:18" x14ac:dyDescent="0.3">
      <c r="B169" s="12" t="s">
        <v>62</v>
      </c>
      <c r="C169" s="13">
        <v>-3000</v>
      </c>
      <c r="D169" s="11" t="s">
        <v>13</v>
      </c>
      <c r="E169" s="15">
        <v>0.12</v>
      </c>
      <c r="F169" s="13">
        <f t="shared" si="8"/>
        <v>-360</v>
      </c>
      <c r="H169" s="12" t="s">
        <v>62</v>
      </c>
      <c r="I169" s="13">
        <v>-5000</v>
      </c>
      <c r="J169" s="11" t="s">
        <v>13</v>
      </c>
      <c r="K169" s="15">
        <v>0.12</v>
      </c>
      <c r="L169" s="13">
        <f t="shared" si="9"/>
        <v>-600</v>
      </c>
      <c r="N169" s="12" t="s">
        <v>62</v>
      </c>
      <c r="O169" s="13">
        <v>-5000</v>
      </c>
      <c r="P169" s="11" t="s">
        <v>13</v>
      </c>
      <c r="Q169" s="15">
        <v>0.12</v>
      </c>
      <c r="R169" s="13">
        <f t="shared" si="10"/>
        <v>-600</v>
      </c>
    </row>
    <row r="170" spans="2:18" x14ac:dyDescent="0.3">
      <c r="B170" s="12" t="s">
        <v>63</v>
      </c>
      <c r="C170" s="16">
        <v>-4</v>
      </c>
      <c r="D170" s="11" t="s">
        <v>13</v>
      </c>
      <c r="E170" s="13">
        <v>90</v>
      </c>
      <c r="F170" s="13">
        <f t="shared" si="8"/>
        <v>-360</v>
      </c>
      <c r="H170" s="12" t="s">
        <v>63</v>
      </c>
      <c r="I170" s="16">
        <v>-4.8</v>
      </c>
      <c r="J170" s="11" t="s">
        <v>13</v>
      </c>
      <c r="K170" s="13">
        <v>90</v>
      </c>
      <c r="L170" s="13">
        <f t="shared" si="9"/>
        <v>-432</v>
      </c>
      <c r="N170" s="12" t="s">
        <v>63</v>
      </c>
      <c r="O170" s="16">
        <v>-4.8</v>
      </c>
      <c r="P170" s="11" t="s">
        <v>13</v>
      </c>
      <c r="Q170" s="13">
        <v>90</v>
      </c>
      <c r="R170" s="13">
        <f t="shared" si="10"/>
        <v>-432</v>
      </c>
    </row>
    <row r="171" spans="2:18" x14ac:dyDescent="0.3">
      <c r="B171" s="12" t="s">
        <v>64</v>
      </c>
      <c r="C171" s="13">
        <v>-1</v>
      </c>
      <c r="D171" s="11" t="s">
        <v>13</v>
      </c>
      <c r="E171" s="13">
        <v>206</v>
      </c>
      <c r="F171" s="13">
        <f t="shared" si="8"/>
        <v>-206</v>
      </c>
      <c r="H171" s="12" t="s">
        <v>64</v>
      </c>
      <c r="I171" s="13">
        <v>-1</v>
      </c>
      <c r="J171" s="11" t="s">
        <v>13</v>
      </c>
      <c r="K171" s="13">
        <v>233</v>
      </c>
      <c r="L171" s="13">
        <f t="shared" si="9"/>
        <v>-233</v>
      </c>
      <c r="N171" s="12" t="s">
        <v>64</v>
      </c>
      <c r="O171" s="13">
        <v>-1</v>
      </c>
      <c r="P171" s="11" t="s">
        <v>13</v>
      </c>
      <c r="Q171" s="13">
        <v>236</v>
      </c>
      <c r="R171" s="13">
        <f t="shared" si="10"/>
        <v>-236</v>
      </c>
    </row>
    <row r="172" spans="2:18" x14ac:dyDescent="0.3">
      <c r="B172" s="12" t="s">
        <v>37</v>
      </c>
      <c r="C172" s="13"/>
      <c r="D172" s="11" t="s">
        <v>13</v>
      </c>
      <c r="E172" s="13"/>
      <c r="F172" s="13">
        <v>-800</v>
      </c>
      <c r="H172" s="12" t="s">
        <v>69</v>
      </c>
      <c r="I172" s="13">
        <v>-1</v>
      </c>
      <c r="J172" s="11" t="s">
        <v>13</v>
      </c>
      <c r="K172" s="13">
        <v>1225</v>
      </c>
      <c r="L172" s="13">
        <f t="shared" si="9"/>
        <v>-1225</v>
      </c>
      <c r="N172" s="12" t="s">
        <v>37</v>
      </c>
      <c r="O172" s="13"/>
      <c r="P172" s="11" t="s">
        <v>13</v>
      </c>
      <c r="Q172" s="13"/>
      <c r="R172" s="13">
        <v>-800</v>
      </c>
    </row>
    <row r="173" spans="2:18" x14ac:dyDescent="0.3">
      <c r="B173" s="8" t="s">
        <v>38</v>
      </c>
      <c r="C173" s="9"/>
      <c r="D173" s="11" t="s">
        <v>13</v>
      </c>
      <c r="E173" s="9"/>
      <c r="F173" s="9">
        <f>SUM(F162:F172)</f>
        <v>-4909</v>
      </c>
      <c r="H173" s="12" t="s">
        <v>70</v>
      </c>
      <c r="I173" s="13">
        <v>-2</v>
      </c>
      <c r="J173" s="11" t="s">
        <v>13</v>
      </c>
      <c r="K173" s="13">
        <v>125</v>
      </c>
      <c r="L173" s="13">
        <f t="shared" si="9"/>
        <v>-250</v>
      </c>
      <c r="N173" s="8" t="s">
        <v>38</v>
      </c>
      <c r="O173" s="9"/>
      <c r="P173" s="11" t="s">
        <v>13</v>
      </c>
      <c r="Q173" s="9"/>
      <c r="R173" s="9">
        <f>SUM(R162:R172)</f>
        <v>-5758</v>
      </c>
    </row>
    <row r="174" spans="2:18" x14ac:dyDescent="0.3">
      <c r="B174" s="12" t="s">
        <v>39</v>
      </c>
      <c r="C174" s="13"/>
      <c r="D174" s="11" t="s">
        <v>13</v>
      </c>
      <c r="E174" s="13"/>
      <c r="F174" s="13">
        <f>SUM(F159,F173)</f>
        <v>3043</v>
      </c>
      <c r="H174" s="12" t="s">
        <v>71</v>
      </c>
      <c r="I174" s="13">
        <v>-75</v>
      </c>
      <c r="J174" s="11" t="s">
        <v>13</v>
      </c>
      <c r="K174" s="13">
        <v>10</v>
      </c>
      <c r="L174" s="13">
        <f t="shared" si="9"/>
        <v>-750</v>
      </c>
      <c r="N174" s="12" t="s">
        <v>39</v>
      </c>
      <c r="O174" s="13"/>
      <c r="P174" s="11" t="s">
        <v>13</v>
      </c>
      <c r="Q174" s="13"/>
      <c r="R174" s="13">
        <f>SUM(R159,R173)</f>
        <v>6734</v>
      </c>
    </row>
    <row r="175" spans="2:18" x14ac:dyDescent="0.3">
      <c r="H175" s="12" t="s">
        <v>37</v>
      </c>
      <c r="I175" s="13"/>
      <c r="J175" s="11" t="s">
        <v>13</v>
      </c>
      <c r="K175" s="13"/>
      <c r="L175" s="13">
        <v>-800</v>
      </c>
    </row>
    <row r="176" spans="2:18" x14ac:dyDescent="0.3">
      <c r="H176" s="8" t="s">
        <v>38</v>
      </c>
      <c r="I176" s="9"/>
      <c r="J176" s="11" t="s">
        <v>13</v>
      </c>
      <c r="K176" s="9"/>
      <c r="L176" s="9">
        <f>SUM(L162:L175)</f>
        <v>-7782</v>
      </c>
    </row>
    <row r="177" spans="2:18" x14ac:dyDescent="0.3">
      <c r="H177" s="12" t="s">
        <v>39</v>
      </c>
      <c r="I177" s="13"/>
      <c r="J177" s="11" t="s">
        <v>13</v>
      </c>
      <c r="K177" s="13"/>
      <c r="L177" s="13">
        <f>SUM(L159,L176)</f>
        <v>4710</v>
      </c>
    </row>
    <row r="179" spans="2:18" x14ac:dyDescent="0.3">
      <c r="B179" s="173" t="s">
        <v>65</v>
      </c>
      <c r="C179" s="173"/>
      <c r="D179" s="173"/>
      <c r="E179" s="173"/>
      <c r="F179" s="173"/>
      <c r="H179" s="173" t="s">
        <v>65</v>
      </c>
      <c r="I179" s="173"/>
      <c r="J179" s="173"/>
      <c r="K179" s="173"/>
      <c r="L179" s="173"/>
      <c r="N179" s="173" t="s">
        <v>65</v>
      </c>
      <c r="O179" s="173"/>
      <c r="P179" s="173"/>
      <c r="Q179" s="173"/>
      <c r="R179" s="173"/>
    </row>
    <row r="180" spans="2:18" x14ac:dyDescent="0.3">
      <c r="B180" s="173"/>
      <c r="C180" s="173"/>
      <c r="D180" s="173"/>
      <c r="E180" s="173"/>
      <c r="F180" s="173"/>
      <c r="H180" s="173"/>
      <c r="I180" s="173"/>
      <c r="J180" s="173"/>
      <c r="K180" s="173"/>
      <c r="L180" s="173"/>
      <c r="N180" s="173"/>
      <c r="O180" s="173"/>
      <c r="P180" s="173"/>
      <c r="Q180" s="173"/>
      <c r="R180" s="173"/>
    </row>
    <row r="181" spans="2:18" x14ac:dyDescent="0.3">
      <c r="B181" s="173"/>
      <c r="C181" s="173"/>
      <c r="D181" s="173"/>
      <c r="E181" s="173"/>
      <c r="F181" s="173"/>
      <c r="H181" s="173"/>
      <c r="I181" s="173"/>
      <c r="J181" s="173"/>
      <c r="K181" s="173"/>
      <c r="L181" s="173"/>
      <c r="N181" s="173"/>
      <c r="O181" s="173"/>
      <c r="P181" s="173"/>
      <c r="Q181" s="173"/>
      <c r="R181" s="173"/>
    </row>
    <row r="182" spans="2:18" x14ac:dyDescent="0.3">
      <c r="B182" s="24"/>
      <c r="C182" s="24"/>
      <c r="D182" s="24"/>
      <c r="E182" s="24"/>
      <c r="F182" s="24"/>
      <c r="H182" s="24"/>
      <c r="I182" s="24"/>
      <c r="J182" s="24"/>
      <c r="K182" s="24"/>
      <c r="L182" s="24"/>
      <c r="N182" s="24"/>
      <c r="O182" s="24"/>
      <c r="P182" s="24"/>
      <c r="Q182" s="24"/>
      <c r="R182" s="24"/>
    </row>
    <row r="183" spans="2:18" x14ac:dyDescent="0.3">
      <c r="B183" s="10" t="s">
        <v>16</v>
      </c>
      <c r="H183" s="10" t="s">
        <v>16</v>
      </c>
      <c r="N183" s="10" t="s">
        <v>16</v>
      </c>
    </row>
    <row r="184" spans="2:18" x14ac:dyDescent="0.3">
      <c r="N184" s="10"/>
    </row>
    <row r="186" spans="2:18" x14ac:dyDescent="0.3">
      <c r="B186" s="10" t="s">
        <v>51</v>
      </c>
      <c r="H186" s="10" t="s">
        <v>51</v>
      </c>
      <c r="N186" s="1" t="s">
        <v>51</v>
      </c>
    </row>
    <row r="187" spans="2:18" x14ac:dyDescent="0.3">
      <c r="B187" s="10" t="s">
        <v>52</v>
      </c>
      <c r="H187" s="10" t="s">
        <v>52</v>
      </c>
      <c r="N187" s="1" t="s">
        <v>52</v>
      </c>
    </row>
    <row r="189" spans="2:18" x14ac:dyDescent="0.3">
      <c r="B189" s="10" t="s">
        <v>53</v>
      </c>
      <c r="H189" s="10" t="s">
        <v>53</v>
      </c>
      <c r="N189" s="1" t="s">
        <v>53</v>
      </c>
    </row>
    <row r="190" spans="2:18" x14ac:dyDescent="0.3">
      <c r="B190" s="10" t="s">
        <v>54</v>
      </c>
      <c r="H190" s="10" t="s">
        <v>54</v>
      </c>
      <c r="N190" s="1" t="s">
        <v>54</v>
      </c>
    </row>
  </sheetData>
  <mergeCells count="14">
    <mergeCell ref="B127:F129"/>
    <mergeCell ref="H127:L129"/>
    <mergeCell ref="N127:R129"/>
    <mergeCell ref="B179:F181"/>
    <mergeCell ref="H179:L181"/>
    <mergeCell ref="N179:R181"/>
    <mergeCell ref="B122:F125"/>
    <mergeCell ref="H122:L125"/>
    <mergeCell ref="N122:R125"/>
    <mergeCell ref="B36:F40"/>
    <mergeCell ref="H36:L40"/>
    <mergeCell ref="N36:R40"/>
    <mergeCell ref="H78:L82"/>
    <mergeCell ref="N78:R82"/>
  </mergeCells>
  <pageMargins left="0.7" right="0.7" top="0.75" bottom="0.75" header="0.3" footer="0.3"/>
  <rowBreaks count="3" manualBreakCount="3">
    <brk id="33" max="16383" man="1"/>
    <brk id="71" max="16383" man="1"/>
    <brk id="11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START HER</vt:lpstr>
      <vt:lpstr>RESULTAT LÅST kalkuler konsum</vt:lpstr>
      <vt:lpstr>LÅST kalkuler foder</vt:lpstr>
      <vt:lpstr>KAN ÆNDRES kalkuler konsum</vt:lpstr>
      <vt:lpstr>KAN ÆNDRES kalkuler foder</vt:lpstr>
      <vt:lpstr>'LÅST kalkuler foder'!Udskriftsområde</vt:lpstr>
      <vt:lpstr>'RESULTAT LÅST kalkuler konsum'!Udskriftsområde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Janni Tilia Granger</cp:lastModifiedBy>
  <cp:lastPrinted>2023-09-27T07:27:51Z</cp:lastPrinted>
  <dcterms:created xsi:type="dcterms:W3CDTF">2023-08-22T10:43:54Z</dcterms:created>
  <dcterms:modified xsi:type="dcterms:W3CDTF">2024-01-03T07:57:44Z</dcterms:modified>
</cp:coreProperties>
</file>